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1700" activeTab="0"/>
  </bookViews>
  <sheets>
    <sheet name="Rekapitulace stavby" sheetId="1" r:id="rId1"/>
    <sheet name="SO 01 - Novostavba RD" sheetId="2" r:id="rId2"/>
    <sheet name="SO 01.1. - Elektroinstalace" sheetId="3" r:id="rId3"/>
    <sheet name="SO 01.2. - Vytápění" sheetId="4" r:id="rId4"/>
    <sheet name="SO 01.3 - Vzduchotechnika" sheetId="5" r:id="rId5"/>
    <sheet name="SO 01.4 - Zdravotně techn..." sheetId="6" r:id="rId6"/>
    <sheet name="SO 02 - Prostor pro popel..." sheetId="7" r:id="rId7"/>
    <sheet name="SO 03 - Prostor pro popel..." sheetId="8" r:id="rId8"/>
    <sheet name="SO 04 - Zpevněné plochy p..." sheetId="9" r:id="rId9"/>
    <sheet name="SO 04.1 - Zpevněné plochy..." sheetId="10" r:id="rId10"/>
    <sheet name="SO 05 - Zpevněné plochy p..." sheetId="11" r:id="rId11"/>
    <sheet name="SO 05.1 - Zpevněné plochy..." sheetId="12" r:id="rId12"/>
    <sheet name="SO 06 - Domovní čistírna ..." sheetId="13" r:id="rId13"/>
    <sheet name="SO 07 - Opěrná zídka a ve..." sheetId="14" r:id="rId14"/>
    <sheet name="SO 09 - Oplocení" sheetId="15" r:id="rId15"/>
    <sheet name="VON - Vedlejší a ostatní ..." sheetId="16" r:id="rId16"/>
    <sheet name="Seznam figur" sheetId="17" r:id="rId17"/>
    <sheet name="Pokyny pro vyplnění" sheetId="18" r:id="rId18"/>
  </sheets>
  <definedNames>
    <definedName name="_xlnm._FilterDatabase" localSheetId="1" hidden="1">'SO 01 - Novostavba RD'!$C$100:$K$1503</definedName>
    <definedName name="_xlnm._FilterDatabase" localSheetId="3" hidden="1">'SO 01.2. - Vytápění'!$C$84:$K$148</definedName>
    <definedName name="_xlnm._FilterDatabase" localSheetId="4" hidden="1">'SO 01.3 - Vzduchotechnika'!$C$79:$K$101</definedName>
    <definedName name="_xlnm._FilterDatabase" localSheetId="5" hidden="1">'SO 01.4 - Zdravotně techn...'!$C$96:$K$276</definedName>
    <definedName name="_xlnm._FilterDatabase" localSheetId="6" hidden="1">'SO 02 - Prostor pro popel...'!$C$87:$K$183</definedName>
    <definedName name="_xlnm._FilterDatabase" localSheetId="7" hidden="1">'SO 03 - Prostor pro popel...'!$C$87:$K$183</definedName>
    <definedName name="_xlnm._FilterDatabase" localSheetId="8" hidden="1">'SO 04 - Zpevněné plochy p...'!$C$82:$K$103</definedName>
    <definedName name="_xlnm._FilterDatabase" localSheetId="9" hidden="1">'SO 04.1 - Zpevněné plochy...'!$C$82:$K$103</definedName>
    <definedName name="_xlnm._FilterDatabase" localSheetId="10" hidden="1">'SO 05 - Zpevněné plochy p...'!$C$82:$K$108</definedName>
    <definedName name="_xlnm._FilterDatabase" localSheetId="11" hidden="1">'SO 05.1 - Zpevněné plochy...'!$C$82:$K$103</definedName>
    <definedName name="_xlnm._FilterDatabase" localSheetId="12" hidden="1">'SO 06 - Domovní čistírna ...'!$C$84:$K$122</definedName>
    <definedName name="_xlnm._FilterDatabase" localSheetId="13" hidden="1">'SO 07 - Opěrná zídka a ve...'!$C$84:$K$122</definedName>
    <definedName name="_xlnm._FilterDatabase" localSheetId="14" hidden="1">'SO 09 - Oplocení'!$C$82:$K$108</definedName>
    <definedName name="_xlnm._FilterDatabase" localSheetId="15" hidden="1">'VON - Vedlejší a ostatní ...'!$C$84:$K$110</definedName>
    <definedName name="_xlnm.Print_Area" localSheetId="17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stavby'!$C$42:$AQ$70</definedName>
    <definedName name="_xlnm.Print_Area" localSheetId="16">'Seznam figur'!$C$4:$G$86</definedName>
    <definedName name="_xlnm.Print_Area" localSheetId="1">'SO 01 - Novostavba RD'!$C$4:$J$39,'SO 01 - Novostavba RD'!$C$45:$J$82,'SO 01 - Novostavba RD'!$C$88:$K$1503</definedName>
    <definedName name="_xlnm.Print_Area" localSheetId="2">'SO 01.1. - Elektroinstalace'!$C$4:$J$39,'SO 01.1. - Elektroinstalace'!$C$45:$J$67,'SO 01.1. - Elektroinstalace'!$C$73:$K$268</definedName>
    <definedName name="_xlnm.Print_Area" localSheetId="3">'SO 01.2. - Vytápění'!$C$4:$J$39,'SO 01.2. - Vytápění'!$C$45:$J$66,'SO 01.2. - Vytápění'!$C$72:$K$148</definedName>
    <definedName name="_xlnm.Print_Area" localSheetId="4">'SO 01.3 - Vzduchotechnika'!$C$4:$J$39,'SO 01.3 - Vzduchotechnika'!$C$45:$J$61,'SO 01.3 - Vzduchotechnika'!$C$67:$K$101</definedName>
    <definedName name="_xlnm.Print_Area" localSheetId="5">'SO 01.4 - Zdravotně techn...'!$C$4:$J$39,'SO 01.4 - Zdravotně techn...'!$C$45:$J$78,'SO 01.4 - Zdravotně techn...'!$C$84:$K$276</definedName>
    <definedName name="_xlnm.Print_Area" localSheetId="6">'SO 02 - Prostor pro popel...'!$C$4:$J$39,'SO 02 - Prostor pro popel...'!$C$45:$J$69,'SO 02 - Prostor pro popel...'!$C$75:$K$183</definedName>
    <definedName name="_xlnm.Print_Area" localSheetId="7">'SO 03 - Prostor pro popel...'!$C$4:$J$39,'SO 03 - Prostor pro popel...'!$C$45:$J$69,'SO 03 - Prostor pro popel...'!$C$75:$K$183</definedName>
    <definedName name="_xlnm.Print_Area" localSheetId="8">'SO 04 - Zpevněné plochy p...'!$C$4:$J$39,'SO 04 - Zpevněné plochy p...'!$C$45:$J$64,'SO 04 - Zpevněné plochy p...'!$C$70:$K$103</definedName>
    <definedName name="_xlnm.Print_Area" localSheetId="9">'SO 04.1 - Zpevněné plochy...'!$C$4:$J$39,'SO 04.1 - Zpevněné plochy...'!$C$45:$J$64,'SO 04.1 - Zpevněné plochy...'!$C$70:$K$103</definedName>
    <definedName name="_xlnm.Print_Area" localSheetId="10">'SO 05 - Zpevněné plochy p...'!$C$4:$J$39,'SO 05 - Zpevněné plochy p...'!$C$45:$J$64,'SO 05 - Zpevněné plochy p...'!$C$70:$K$108</definedName>
    <definedName name="_xlnm.Print_Area" localSheetId="11">'SO 05.1 - Zpevněné plochy...'!$C$4:$J$39,'SO 05.1 - Zpevněné plochy...'!$C$45:$J$64,'SO 05.1 - Zpevněné plochy...'!$C$70:$K$103</definedName>
    <definedName name="_xlnm.Print_Area" localSheetId="12">'SO 06 - Domovní čistírna ...'!$C$4:$J$39,'SO 06 - Domovní čistírna ...'!$C$45:$J$66,'SO 06 - Domovní čistírna ...'!$C$72:$K$122</definedName>
    <definedName name="_xlnm.Print_Area" localSheetId="13">'SO 07 - Opěrná zídka a ve...'!$C$4:$J$39,'SO 07 - Opěrná zídka a ve...'!$C$45:$J$66,'SO 07 - Opěrná zídka a ve...'!$C$72:$K$122</definedName>
    <definedName name="_xlnm.Print_Area" localSheetId="14">'SO 09 - Oplocení'!$C$4:$J$39,'SO 09 - Oplocení'!$C$45:$J$64,'SO 09 - Oplocení'!$C$70:$K$108</definedName>
    <definedName name="_xlnm.Print_Area" localSheetId="15">'VON - Vedlejší a ostatní ...'!$C$4:$J$39,'VON - Vedlejší a ostatní ...'!$C$45:$J$66,'VON - Vedlejší a ostatní ...'!$C$72:$K$110</definedName>
    <definedName name="_xlnm.Print_Titles" localSheetId="0">'Rekapitulace stavby'!$52:$52</definedName>
    <definedName name="_xlnm.Print_Titles" localSheetId="1">'SO 01 - Novostavba RD'!$100:$100</definedName>
    <definedName name="_xlnm.Print_Titles" localSheetId="2">'SO 01.1. - Elektroinstalace'!$85:$85</definedName>
    <definedName name="_xlnm.Print_Titles" localSheetId="3">'SO 01.2. - Vytápění'!$84:$84</definedName>
    <definedName name="_xlnm.Print_Titles" localSheetId="4">'SO 01.3 - Vzduchotechnika'!$79:$79</definedName>
    <definedName name="_xlnm.Print_Titles" localSheetId="5">'SO 01.4 - Zdravotně techn...'!$96:$96</definedName>
    <definedName name="_xlnm.Print_Titles" localSheetId="6">'SO 02 - Prostor pro popel...'!$87:$87</definedName>
    <definedName name="_xlnm.Print_Titles" localSheetId="7">'SO 03 - Prostor pro popel...'!$87:$87</definedName>
    <definedName name="_xlnm.Print_Titles" localSheetId="8">'SO 04 - Zpevněné plochy p...'!$82:$82</definedName>
    <definedName name="_xlnm.Print_Titles" localSheetId="9">'SO 04.1 - Zpevněné plochy...'!$82:$82</definedName>
    <definedName name="_xlnm.Print_Titles" localSheetId="10">'SO 05 - Zpevněné plochy p...'!$82:$82</definedName>
    <definedName name="_xlnm.Print_Titles" localSheetId="11">'SO 05.1 - Zpevněné plochy...'!$82:$82</definedName>
    <definedName name="_xlnm.Print_Titles" localSheetId="12">'SO 06 - Domovní čistírna ...'!$84:$84</definedName>
    <definedName name="_xlnm.Print_Titles" localSheetId="13">'SO 07 - Opěrná zídka a ve...'!$84:$84</definedName>
    <definedName name="_xlnm.Print_Titles" localSheetId="14">'SO 09 - Oplocení'!$82:$82</definedName>
    <definedName name="_xlnm.Print_Titles" localSheetId="15">'VON - Vedlejší a ostatní ...'!$84:$84</definedName>
    <definedName name="_xlnm.Print_Titles" localSheetId="16">'Seznam figur'!$9:$9</definedName>
  </definedNames>
  <calcPr calcId="162913"/>
</workbook>
</file>

<file path=xl/sharedStrings.xml><?xml version="1.0" encoding="utf-8"?>
<sst xmlns="http://schemas.openxmlformats.org/spreadsheetml/2006/main" count="27701" uniqueCount="3678">
  <si>
    <t>Export Komplet</t>
  </si>
  <si>
    <t>VZ</t>
  </si>
  <si>
    <t>2.0</t>
  </si>
  <si>
    <t/>
  </si>
  <si>
    <t>False</t>
  </si>
  <si>
    <t>{0638b0a3-53a2-44af-a0f4-43849fb19296}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</si>
  <si>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</si>
  <si>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</si>
  <si>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</si>
  <si>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</si>
  <si>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</si>
  <si>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</si>
  <si>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</si>
  <si>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</si>
  <si>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</si>
  <si>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2020-08-10-V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</si>
  <si>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</si>
  <si>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</si>
  <si>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Domov ve Věži - Komunitní bydlení II</t>
  </si>
  <si>
    <t>KSO:</t>
  </si>
  <si>
    <t>CC-CZ:</t>
  </si>
  <si>
    <t>Místo:</t>
  </si>
  <si>
    <t>Obec Věž</t>
  </si>
  <si>
    <t>Datum:</t>
  </si>
  <si>
    <t>Zadavatel:</t>
  </si>
  <si>
    <t>IČ:</t>
  </si>
  <si>
    <t>70890749</t>
  </si>
  <si>
    <t xml:space="preserve">Kraj Vysočina, Žižkova 1882/57, 587 33 Jihlava </t>
  </si>
  <si>
    <t>DIČ:</t>
  </si>
  <si>
    <t>CZ70890749</t>
  </si>
  <si>
    <t>Uchazeč:</t>
  </si>
  <si>
    <t>Vyplň údaj</t>
  </si>
  <si>
    <t>Projektant:</t>
  </si>
  <si>
    <t>25171232</t>
  </si>
  <si>
    <t>INVENTE s.r.o., Žerotínova 483/1, 370 04 Č. Buděj.</t>
  </si>
  <si>
    <t>CZ25171232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</si>
  <si>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</si>
  <si>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</si>
  <si>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</si>
  <si>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</si>
  <si>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</si>
  <si>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</si>
  <si>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</si>
  <si>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</si>
  <si>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</si>
  <si>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</si>
  <si>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</si>
  <si>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</si>
  <si>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</si>
  <si>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</si>
  <si>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</si>
  <si>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</si>
  <si>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</si>
  <si>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</si>
  <si>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</si>
  <si>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</si>
  <si>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</si>
  <si>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</si>
  <si>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</si>
  <si>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</si>
  <si>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</si>
  <si>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</si>
  <si>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</si>
  <si>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</si>
  <si>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</si>
  <si>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</si>
  <si>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</si>
  <si>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</si>
  <si>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</si>
  <si>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</si>
  <si>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</si>
  <si>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</si>
  <si>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</si>
  <si>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</si>
  <si>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</si>
  <si>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</si>
  <si>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</si>
  <si>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</si>
  <si>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</si>
  <si>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</si>
  <si>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</si>
  <si>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Novostavba RD</t>
  </si>
  <si>
    <t>STA</t>
  </si>
  <si>
    <t>1</t>
  </si>
  <si>
    <t>{e235b9bc-7343-4f00-898c-8d196bb32203}</t>
  </si>
  <si>
    <t>SO 01.1.</t>
  </si>
  <si>
    <t>Elektroinstalace</t>
  </si>
  <si>
    <t>{d0441470-bd3c-4d74-8c01-c944d981bc09}</t>
  </si>
  <si>
    <t>SO 01.2.</t>
  </si>
  <si>
    <t>Vytápění</t>
  </si>
  <si>
    <t>{4c82ff43-0134-4eb9-9711-e30857fdb93a}</t>
  </si>
  <si>
    <t>SO 01.3</t>
  </si>
  <si>
    <t>Vzduchotechnika</t>
  </si>
  <si>
    <t>{87e94954-32b5-4904-9cd7-81092bb27073}</t>
  </si>
  <si>
    <t>SO 01.4</t>
  </si>
  <si>
    <t>Zdravotně technické instalace</t>
  </si>
  <si>
    <t>{749e922f-cc51-4c1f-bc7f-a2cc7e7bbbeb}</t>
  </si>
  <si>
    <t>SO 02</t>
  </si>
  <si>
    <t>Prostor pro popelnice a sklad nářadí I.</t>
  </si>
  <si>
    <t>{f8c38cab-c90c-4807-8ccf-188e350af678}</t>
  </si>
  <si>
    <t>SO 03</t>
  </si>
  <si>
    <t>Prostor pro popelnice a sklad nářadí II.</t>
  </si>
  <si>
    <t>{6bfc9793-9c98-4aa2-90c7-df356d83c370}</t>
  </si>
  <si>
    <t>SO 04</t>
  </si>
  <si>
    <t>Zpevněné plochy pojížděné</t>
  </si>
  <si>
    <t>{1ce5dea5-e226-4e01-ad10-ec8d0bbe2380}</t>
  </si>
  <si>
    <t>SO 04.1</t>
  </si>
  <si>
    <t>Zpevněné plochy pojížděné - veřejná část</t>
  </si>
  <si>
    <t>{8762bac0-7785-4b6f-8314-d23683a030d7}</t>
  </si>
  <si>
    <t>SO 05</t>
  </si>
  <si>
    <t>Zpevněné plochy pochozí a terasy</t>
  </si>
  <si>
    <t>{b9649bfa-c42c-4a54-a3b5-86dec1b16e82}</t>
  </si>
  <si>
    <t>SO 05.1</t>
  </si>
  <si>
    <t>Zpevněné plochy pochozí a terasy - veřejná část</t>
  </si>
  <si>
    <t>{965ef9d5-7349-44cf-bcb6-9075ae1548f6}</t>
  </si>
  <si>
    <t>SO 06</t>
  </si>
  <si>
    <t>Domovní čistírna odpadních vod</t>
  </si>
  <si>
    <t>{f3058c6e-4019-4100-9e39-01b517ce917d}</t>
  </si>
  <si>
    <t>SO 07</t>
  </si>
  <si>
    <t>Opěrná zídka a venkovní schodiště</t>
  </si>
  <si>
    <t>{5b42fb4f-5ac7-4707-b812-bb72515bcfa4}</t>
  </si>
  <si>
    <t>SO 09</t>
  </si>
  <si>
    <t>Oplocení</t>
  </si>
  <si>
    <t>{0382a713-0e86-4d15-aa2a-c4a8f7cf7fc4}</t>
  </si>
  <si>
    <t>VON</t>
  </si>
  <si>
    <t>Vedlejší a ostatní náklady</t>
  </si>
  <si>
    <t>{8c4cba3b-4cb9-4451-8ff2-919b1fbef214}</t>
  </si>
  <si>
    <t>KRYCÍ LIST SOUPISU PRACÍ</t>
  </si>
  <si>
    <t>Objekt:</t>
  </si>
  <si>
    <t>SO 01 - Novostavba RD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</si>
  <si>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</si>
  <si>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</si>
  <si>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</si>
  <si>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</si>
  <si>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</si>
  <si>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</si>
  <si>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</si>
  <si>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</si>
  <si>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</si>
  <si>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</si>
  <si>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</si>
  <si>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</si>
  <si>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</si>
  <si>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</si>
  <si>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</si>
  <si>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</si>
  <si>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</si>
  <si>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</si>
  <si>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</si>
  <si>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</si>
  <si>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</si>
  <si>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</si>
  <si>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</si>
  <si>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</si>
  <si>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</si>
  <si>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</si>
  <si>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</si>
  <si>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</si>
  <si>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</si>
  <si>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</si>
  <si>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</si>
  <si>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</si>
  <si>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</si>
  <si>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</si>
  <si>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</si>
  <si>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</si>
  <si>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</si>
  <si>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</si>
  <si>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</si>
  <si>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</si>
  <si>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</si>
  <si>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</si>
  <si>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</si>
  <si>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</si>
  <si>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121151103</t>
  </si>
  <si>
    <t>Sejmutí ornice strojně při souvislé ploše do 100 m2, tl. vrstvy do 200 mm</t>
  </si>
  <si>
    <t>m2</t>
  </si>
  <si>
    <t>CS ÚRS 2020 01</t>
  </si>
  <si>
    <t>4</t>
  </si>
  <si>
    <t>2</t>
  </si>
  <si>
    <t>399703029</t>
  </si>
  <si>
    <t>VV</t>
  </si>
  <si>
    <t>"D.1.1.2 PŮDORYS ZÁKLADŮ-1.png</t>
  </si>
  <si>
    <t>413,347</t>
  </si>
  <si>
    <t>Součet</t>
  </si>
  <si>
    <t>122251102</t>
  </si>
  <si>
    <t>Odkopávky a prokopávky nezapažené strojně v hornině třídy těžitelnosti I skupiny 3 přes 20 do 50 m3</t>
  </si>
  <si>
    <t>m3</t>
  </si>
  <si>
    <t>-1313190404</t>
  </si>
  <si>
    <t>13,372*8,586*0,150</t>
  </si>
  <si>
    <t>8,895*5,817*0,150</t>
  </si>
  <si>
    <t>1,590*1,031*0,150</t>
  </si>
  <si>
    <t>13,424*8,596*0,150</t>
  </si>
  <si>
    <t>3</t>
  </si>
  <si>
    <t>132251104</t>
  </si>
  <si>
    <t>Hloubení nezapažených rýh šířky do 800 mm strojně s urovnáním dna do předepsaného profilu a spádu v hornině třídy těžitelnosti I skupiny 3 přes 100 m3</t>
  </si>
  <si>
    <t>-532695119</t>
  </si>
  <si>
    <t>(14,800+9,331+14,129+8,642+8,642+5,796+5,799+10,267+6,556+3,640+0,972+2,315+1,007+3,623+5,832+10,002+14,120+9,313+13,431+8,624+5,779)*0,689*1,300</t>
  </si>
  <si>
    <t>(5,779+1,378+2,297)*0,689*1,300</t>
  </si>
  <si>
    <t>(4,842+4,824+4,842+4,816)*0,400*1,200</t>
  </si>
  <si>
    <t>(1,891+1,891+1,926+1,900)*0,450*1,200</t>
  </si>
  <si>
    <t>(0,921+0,928)*0,590*1,200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</si>
  <si>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</si>
  <si>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</si>
  <si>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-1731637806</t>
  </si>
  <si>
    <t>42,538+168,82</t>
  </si>
  <si>
    <t>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</si>
  <si>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</si>
  <si>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</si>
  <si>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2130110084</t>
  </si>
  <si>
    <t>6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</si>
  <si>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</si>
  <si>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</si>
  <si>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784321899</t>
  </si>
  <si>
    <t>211,358*5 'Přepočtené koeficientem množství</t>
  </si>
  <si>
    <t>7</t>
  </si>
  <si>
    <t>167151111</t>
  </si>
  <si>
    <t>Nakládání, skládání a překládání neulehlého výkopku nebo sypaniny strojně nakládání, množství přes 100 m3, z hornin třídy těžitelnosti I, skupiny 1 až 3</t>
  </si>
  <si>
    <t>-2073086046</t>
  </si>
  <si>
    <t>8</t>
  </si>
  <si>
    <t>171201231</t>
  </si>
  <si>
    <t>Poplatek za uložení stavebního odpadu na recyklační skládce (skládkovné) zeminy a kamení zatříděného do Katalogu odpadů pod kódem 17 05 04</t>
  </si>
  <si>
    <t>t</t>
  </si>
  <si>
    <t>642977113</t>
  </si>
  <si>
    <t>211,358</t>
  </si>
  <si>
    <t>211,358*1,7 'Přepočtené koeficientem množství</t>
  </si>
  <si>
    <t>9</t>
  </si>
  <si>
    <t>171251201</t>
  </si>
  <si>
    <t>Uložení sypaniny na skládky nebo meziskládky bez hutnění s upravením uložené sypaniny do předepsaného tvaru</t>
  </si>
  <si>
    <t>659093859</t>
  </si>
  <si>
    <t>10</t>
  </si>
  <si>
    <t>181351003</t>
  </si>
  <si>
    <t>Rozprostření a urovnání ornice v rovině nebo ve svahu sklonu do 1:5 strojně při souvislé ploše do 100 m2, tl. vrstvy do 200 mm</t>
  </si>
  <si>
    <t>486642104</t>
  </si>
  <si>
    <t xml:space="preserve">"terénní úpravy po dokončení stavby </t>
  </si>
  <si>
    <t>200</t>
  </si>
  <si>
    <t>11</t>
  </si>
  <si>
    <t>181951112</t>
  </si>
  <si>
    <t>Úprava pláně vyrovnáním výškových rozdílů strojně v hornině třídy těžitelnosti I, skupiny 1 až 3 se zhutněním</t>
  </si>
  <si>
    <t>-829835873</t>
  </si>
  <si>
    <t>375,781</t>
  </si>
  <si>
    <t>Zakládání</t>
  </si>
  <si>
    <t>12</t>
  </si>
  <si>
    <t>211971110</t>
  </si>
  <si>
    <t>Zřízení opláštění výplně z geotextilie odvodňovacích žeber nebo trativodů v rýze nebo zářezu se stěnami šikmými o sklonu do 1:2</t>
  </si>
  <si>
    <t>963687707</t>
  </si>
  <si>
    <t>(14,878+1,276+10,322+1,425+14,861+10,189+14,894+1,491+3,645+0,977+3,032+0,977+3,645+1,557+14,878+10,106)*2,000</t>
  </si>
  <si>
    <t>13</t>
  </si>
  <si>
    <t>M</t>
  </si>
  <si>
    <t>69311081</t>
  </si>
  <si>
    <t>geotextilie netkaná separační, ochranná, filtrační, drenážní PES 300g/m2</t>
  </si>
  <si>
    <t>238282144</t>
  </si>
  <si>
    <t>216,306*1,1 'Přepočtené koeficientem množství</t>
  </si>
  <si>
    <t>14</t>
  </si>
  <si>
    <t>212750101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</si>
  <si>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</si>
  <si>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m</t>
  </si>
  <si>
    <t>2109600535</t>
  </si>
  <si>
    <t>212751103</t>
  </si>
  <si>
    <t>Trativody z drenážních a melioračních trubek pro meliorace, dočasné nebo odlehčovací drenáže se zřízením štěrkového lože pod trubky a s jejich obsypem v otevřeném výkopu trubka flexibilní PVC-U SN 4 celoperforovaná 360° DN 80</t>
  </si>
  <si>
    <t>-1220758154</t>
  </si>
  <si>
    <t>16</t>
  </si>
  <si>
    <t>212751104</t>
  </si>
  <si>
    <t>Trativody z drenážních a melioračních trubek pro meliorace, dočasné nebo odlehčovací drenáže se zřízením štěrkového lože pod trubky a s jejich obsypem v otevřeném výkopu trubka flexibilní PVC-U SN 4 celoperforovaná 360° DN 100</t>
  </si>
  <si>
    <t>-1398991500</t>
  </si>
  <si>
    <t>17</t>
  </si>
  <si>
    <t>212751105</t>
  </si>
  <si>
    <t>Trativody z drenážních a melioračních trubek pro meliorace, dočasné nebo odlehčovací drenáže se zřízením štěrkového lože pod trubky a s jejich obsypem v otevřeném výkopu trubka flexibilní PVC-U SN 4 celoperforovaná 360° DN 125</t>
  </si>
  <si>
    <t>1300865967</t>
  </si>
  <si>
    <t>18</t>
  </si>
  <si>
    <t>213141111</t>
  </si>
  <si>
    <t>Zřízení vrstvy z geotextilie filtrační, separační, odvodňovací, ochranné, výztužné nebo protierozní v rovině nebo ve sklonu do 1:5, šířky do 3 m</t>
  </si>
  <si>
    <t>-1261340014</t>
  </si>
  <si>
    <t>65,395+13,532+8,934+4,800+21,847+63,106+14,176+16,941+22,365+66,513</t>
  </si>
  <si>
    <t>19</t>
  </si>
  <si>
    <t>2138185392</t>
  </si>
  <si>
    <t>297,609*1,1 'Přepočtené koeficientem množství</t>
  </si>
  <si>
    <t>20</t>
  </si>
  <si>
    <t>271532212</t>
  </si>
  <si>
    <t>Podsyp pod základové konstrukce se zhutněním a urovnáním povrchu z kameniva hrubého, frakce 16 - 32 mm</t>
  </si>
  <si>
    <t>-851325717</t>
  </si>
  <si>
    <t>(65,395+13,532+8,934+4,800+21,847+63,106+14,176+16,941+22,365+66,513)*0,25</t>
  </si>
  <si>
    <t>272353111</t>
  </si>
  <si>
    <t>Bednění kotevních otvorů a prostupů v základových konstrukcích v klenbách včetně polohového zajištění a odbednění, popř. ztraceného bednění z pletiva apod. průřezu přes 0,01 do 0,02 m2, hl. do 0,50 m</t>
  </si>
  <si>
    <t>kus</t>
  </si>
  <si>
    <t>-1730233243</t>
  </si>
  <si>
    <t>22</t>
  </si>
  <si>
    <t>273321411</t>
  </si>
  <si>
    <t>Základy z betonu železového (bez výztuže) desky z betonu bez zvláštních nároků na prostředí tř. C 20/25</t>
  </si>
  <si>
    <t>1349875199</t>
  </si>
  <si>
    <t>354,900*0,150</t>
  </si>
  <si>
    <t>23</t>
  </si>
  <si>
    <t>273351121</t>
  </si>
  <si>
    <t>Bednění základů desek zřízení</t>
  </si>
  <si>
    <t>-798811278</t>
  </si>
  <si>
    <t>(14,629+1,226+10,438+1,243+14,613+9,593+14,646+1,475+3,893+0,977+2,601+0,994+3,877+1,524+14,629+9,609)*0,500</t>
  </si>
  <si>
    <t>24</t>
  </si>
  <si>
    <t>273351122</t>
  </si>
  <si>
    <t>Bednění základů desek odstranění</t>
  </si>
  <si>
    <t>447395874</t>
  </si>
  <si>
    <t>25</t>
  </si>
  <si>
    <t>273362021</t>
  </si>
  <si>
    <t>Výztuž základů desek ze svařovaných sítí z drátů typu KARI</t>
  </si>
  <si>
    <t>1485231149</t>
  </si>
  <si>
    <t>354,900*1,15*0,001353333"plocha x přesah sítí x hmotnost sítí 1,353 kg/m2 (síť 150/150/4)</t>
  </si>
  <si>
    <t>26</t>
  </si>
  <si>
    <t>274313611</t>
  </si>
  <si>
    <t>Základy z betonu prostého pasy betonu kamenem neprokládaného tř. C 16/20</t>
  </si>
  <si>
    <t>856710025</t>
  </si>
  <si>
    <t>(14,800+9,331+14,129+8,642+8,642+5,796+5,799+10,267+6,556+3,640+0,972+2,315+1,007+3,623+5,832+10,002+14,120+9,313+13,431+8,624+5,779)*0,6*0,5</t>
  </si>
  <si>
    <t>(5,779+1,378+2,297)*0,6*0,5</t>
  </si>
  <si>
    <t>(4,842+4,824+4,842+4,816)*0,400*0,5</t>
  </si>
  <si>
    <t>(1,891+1,891+1,926+1,900)*0,4*0,5</t>
  </si>
  <si>
    <t>(0,921+0,928)*0,6*0,5</t>
  </si>
  <si>
    <t>27</t>
  </si>
  <si>
    <t>274351121</t>
  </si>
  <si>
    <t>Bednění základů pasů rovné zřízení</t>
  </si>
  <si>
    <t>499757523</t>
  </si>
  <si>
    <t>(14,800+9,331+14,129+8,642+8,642+5,796+5,799+10,267+6,556+3,640+0,972+2,315+1,007+3,623+5,832+10,002+14,120+9,313+13,431+8,624+5,779)*0,5*2</t>
  </si>
  <si>
    <t>(5,779+1,378+2,297)*0,5*2</t>
  </si>
  <si>
    <t>(4,842+4,824+4,842+4,816)*0,5*2</t>
  </si>
  <si>
    <t>(1,891+1,891+1,926+1,900)*0,5*2</t>
  </si>
  <si>
    <t>(0,921+0,928)*0,5*2</t>
  </si>
  <si>
    <t>28</t>
  </si>
  <si>
    <t>274351122</t>
  </si>
  <si>
    <t>Bednění základů pasů rovné odstranění</t>
  </si>
  <si>
    <t>-979625035</t>
  </si>
  <si>
    <t>29</t>
  </si>
  <si>
    <t>279113144</t>
  </si>
  <si>
    <t>Základové zdi z tvárnic ztraceného bednění včetně výplně z betonu bez zvláštních nároků na vliv prostředí třídy C 20/25, tloušťky zdiva přes 250 do 300 mm</t>
  </si>
  <si>
    <t>-1107931737</t>
  </si>
  <si>
    <t>3,035*0,750</t>
  </si>
  <si>
    <t>(2,465+4,241+0,477)*1,000</t>
  </si>
  <si>
    <t>(1,127+2,081+0,512)*1,250</t>
  </si>
  <si>
    <t>(2,969+8,231+2,969+4,771+5,938+3,526+3,526+4,771+6,534+3,844+1,007+2,266+0,968+0,862+6,521+3,618+8,324+3,088+3,101+2,660+9,269+10,320)*0,250</t>
  </si>
  <si>
    <t>(6,556+3,207+1,438+1,365)*0,250</t>
  </si>
  <si>
    <t>(3,221+6,017+2,836+2,836+1,312+3,353+5,779+4,705+2,094+0,672)*0,500</t>
  </si>
  <si>
    <t>(2,987+9,013+2,704+3,247)*1,500</t>
  </si>
  <si>
    <t>30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</si>
  <si>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</si>
  <si>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</si>
  <si>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857889949</t>
  </si>
  <si>
    <t>"výztuž druhého stupně základových pasů ze ztraceného bednění</t>
  </si>
  <si>
    <t>"plocha x délka výztuže v m/m2 x hmotnost roxoru v tunách</t>
  </si>
  <si>
    <t>85,362*16*0,00089</t>
  </si>
  <si>
    <t>Svislé a kompletní konstrukce</t>
  </si>
  <si>
    <t>31</t>
  </si>
  <si>
    <t>311113144</t>
  </si>
  <si>
    <t>Nadzákladové zdi z tvárnic ztraceného bednění hladkých, včetně výplně z betonu třídy C 20/25, tloušťky zdiva přes 250 do 300 mm</t>
  </si>
  <si>
    <t>1300848212</t>
  </si>
  <si>
    <t>"schodiště</t>
  </si>
  <si>
    <t>"D.1.1.4 PŮDORYS 1.NP-1.png</t>
  </si>
  <si>
    <t>2,724*1,500</t>
  </si>
  <si>
    <t>32</t>
  </si>
  <si>
    <t>311235161</t>
  </si>
  <si>
    <t>Zdivo jednovrstvé z cihel děrovaných broušených na celoplošnou tenkovrstvou maltu, pevnost cihel přes P10 do P15, tl. zdiva 300 mm</t>
  </si>
  <si>
    <t>-1033433025</t>
  </si>
  <si>
    <t>(10,001+13,970+9,972+13,974+8,961+6,363+6,363)*3,000*2</t>
  </si>
  <si>
    <t>" Odpočty otvorů</t>
  </si>
  <si>
    <t>-(2,001*1,500*1)*2</t>
  </si>
  <si>
    <t>-(0,995*1,500*1)*2</t>
  </si>
  <si>
    <t>-(2,500*1,500*1)*2</t>
  </si>
  <si>
    <t>-(1,503*2,020*3)*2</t>
  </si>
  <si>
    <t>-(0,750*1,000*1)*2</t>
  </si>
  <si>
    <t>-(1,500*1,500*1)*2</t>
  </si>
  <si>
    <t>-(0,900*2,020*2)*2</t>
  </si>
  <si>
    <t>-(1,900*2,020*1)*2</t>
  </si>
  <si>
    <t>-(2,500*2,020*1)*2</t>
  </si>
  <si>
    <t>-(1,000*2,020*1)*2</t>
  </si>
  <si>
    <t>-(3,000*2,020*1)*2</t>
  </si>
  <si>
    <t>(10,345+4,183+0,998+2,297+1,006+3,923)*3,250</t>
  </si>
  <si>
    <t>-(1,000*1,250*5)</t>
  </si>
  <si>
    <t>-(2,500*1,250*2)</t>
  </si>
  <si>
    <t>-(1,500*2,020*1)</t>
  </si>
  <si>
    <t>"D.1.1.5 PŮDORYS 2.NP-1.png</t>
  </si>
  <si>
    <t>(12,101+1,293+1,255+13,394+1,255+8,986+8,986)*2,500*2</t>
  </si>
  <si>
    <t>-(2,000*1,100*7)*2</t>
  </si>
  <si>
    <t>-(1,000*1,500*2)*2</t>
  </si>
  <si>
    <t>8,992*2,750*2</t>
  </si>
  <si>
    <t>Mezisoučet</t>
  </si>
  <si>
    <t>33</t>
  </si>
  <si>
    <t>311236111</t>
  </si>
  <si>
    <t>Zdivo jednovrstvé zvukově izolační z cihel děrovaných spojených na pero a drážku na maltu cementovou M10, pevnost cihel do P15, tl. zdiva 200 mm</t>
  </si>
  <si>
    <t>615823149</t>
  </si>
  <si>
    <t>(3,132+6,629+3,619)*2,250*2</t>
  </si>
  <si>
    <t>-(0,900*2,000*1)*2</t>
  </si>
  <si>
    <t>34</t>
  </si>
  <si>
    <t>311361821</t>
  </si>
  <si>
    <t>Výztuž nadzákladových zdí nosných svislých nebo odkloněných od svislice, rovných nebo oblých z betonářské oceli 10 505 (R) nebo BSt 500</t>
  </si>
  <si>
    <t>-2049307541</t>
  </si>
  <si>
    <t>1,366*16*0,00089</t>
  </si>
  <si>
    <t>35</t>
  </si>
  <si>
    <t>317168052</t>
  </si>
  <si>
    <t>Překlady keramické vysoké osazené do maltového lože, šířky překladu 70 mm výšky 238 mm, délky 1250 mm</t>
  </si>
  <si>
    <t>1622804407</t>
  </si>
  <si>
    <t>"P1</t>
  </si>
  <si>
    <t>"P2</t>
  </si>
  <si>
    <t>"P7</t>
  </si>
  <si>
    <t>36</t>
  </si>
  <si>
    <t>317168054</t>
  </si>
  <si>
    <t>Překlady keramické vysoké osazené do maltového lože, šířky překladu 70 mm výšky 238 mm, délky 1750 mm</t>
  </si>
  <si>
    <t>-110718130</t>
  </si>
  <si>
    <t>"P4</t>
  </si>
  <si>
    <t>"P5</t>
  </si>
  <si>
    <t>37</t>
  </si>
  <si>
    <t>317168057</t>
  </si>
  <si>
    <t>Překlady keramické vysoké osazené do maltového lože, šířky překladu 70 mm výšky 238 mm, délky 2500 mm</t>
  </si>
  <si>
    <t>-1368169560</t>
  </si>
  <si>
    <t>"P8</t>
  </si>
  <si>
    <t>38</t>
  </si>
  <si>
    <t>317168059</t>
  </si>
  <si>
    <t>Překlady keramické vysoké osazené do maltového lože, šířky překladu 70 mm výšky 238 mm, délky 3000 mm</t>
  </si>
  <si>
    <t>328653474</t>
  </si>
  <si>
    <t>"P6</t>
  </si>
  <si>
    <t>39</t>
  </si>
  <si>
    <t>317168061</t>
  </si>
  <si>
    <t>Překlady keramické vysoké osazené do maltového lože, šířky překladu 70 mm výšky 238 mm, délky 3500 mm</t>
  </si>
  <si>
    <t>401382867</t>
  </si>
  <si>
    <t>"P9</t>
  </si>
  <si>
    <t>40</t>
  </si>
  <si>
    <t>317321411</t>
  </si>
  <si>
    <t>Překlady z betonu železového (bez výztuže) tř. C 25/30</t>
  </si>
  <si>
    <t>-400305287</t>
  </si>
  <si>
    <t>"překald P3</t>
  </si>
  <si>
    <t>3*0,3*0,25*2</t>
  </si>
  <si>
    <t>41</t>
  </si>
  <si>
    <t>317351107</t>
  </si>
  <si>
    <t>Bednění klenbových pásů, říms nebo překladů překladů neproměnného nebo proměnného průřezu nebo při tvaru zalomeném půdorysně nebo nárysně včetně podpěrné konstrukce do výše 4 m zřízení</t>
  </si>
  <si>
    <t>-1535783323</t>
  </si>
  <si>
    <t>"překlad P3</t>
  </si>
  <si>
    <t>2,5*(0,3+0,25+0,25)*2</t>
  </si>
  <si>
    <t>42</t>
  </si>
  <si>
    <t>317351108</t>
  </si>
  <si>
    <t>Bednění klenbových pásů, říms nebo překladů překladů neproměnného nebo proměnného průřezu nebo při tvaru zalomeném půdorysně nebo nárysně včetně podpěrné konstrukce do výše 4 m odstranění</t>
  </si>
  <si>
    <t>-269964252</t>
  </si>
  <si>
    <t>43</t>
  </si>
  <si>
    <t>317941123.R</t>
  </si>
  <si>
    <t>Osazování ocelových válcovaných nosníků na zdivu I nebo IE nebo U nebo UE nebo L nebo HE-A výšky přes 220 mm</t>
  </si>
  <si>
    <t>-1280597151</t>
  </si>
  <si>
    <t>"P3</t>
  </si>
  <si>
    <t>2*3*83,2/1000</t>
  </si>
  <si>
    <t>312</t>
  </si>
  <si>
    <t>13010984</t>
  </si>
  <si>
    <t>ocel profilová HE-B 240 jakost 11 375</t>
  </si>
  <si>
    <t>1670918854</t>
  </si>
  <si>
    <t>45</t>
  </si>
  <si>
    <t>317998113</t>
  </si>
  <si>
    <t>Izolace tepelná mezi překlady z pěnového polystyrenu výšky 24 cm, tloušťky 80 mm</t>
  </si>
  <si>
    <t>687628509</t>
  </si>
  <si>
    <t>"P1, P2 a P7</t>
  </si>
  <si>
    <t>1,25*9</t>
  </si>
  <si>
    <t>"P4, P5</t>
  </si>
  <si>
    <t>1,75*7</t>
  </si>
  <si>
    <t>2*3</t>
  </si>
  <si>
    <t>46</t>
  </si>
  <si>
    <t>342244111</t>
  </si>
  <si>
    <t>Příčky jednoduché z cihel děrovaných klasických spojených na pero a drážku na maltu M5, pevnost cihel do P15, tl. příčky 115 mm</t>
  </si>
  <si>
    <t>-419518711</t>
  </si>
  <si>
    <t>"přizdívky - koupelna</t>
  </si>
  <si>
    <t>1,305*2,600*2</t>
  </si>
  <si>
    <t>47</t>
  </si>
  <si>
    <t>342244211</t>
  </si>
  <si>
    <t>Příčky jednoduché z cihel děrovaných broušených, na tenkovrstvou maltu, pevnost cihel do P15, tl. příčky 115 mm</t>
  </si>
  <si>
    <t>569281854</t>
  </si>
  <si>
    <t>(0,738+0,453+0,398+0,520)*2,650*2</t>
  </si>
  <si>
    <t>48</t>
  </si>
  <si>
    <t>342244221</t>
  </si>
  <si>
    <t>Příčky jednoduché z cihel děrovaných broušených, na tenkovrstvou maltu, pevnost cihel do P15, tl. příčky 140 mm</t>
  </si>
  <si>
    <t>-1843241267</t>
  </si>
  <si>
    <t>(2,509+1,341+2,993+2,209+3,508+1,236+1,811)*2,650*2</t>
  </si>
  <si>
    <t>-(0,800*2,000*2)*2</t>
  </si>
  <si>
    <t>-(1,000*2,000*1)*2</t>
  </si>
  <si>
    <t>(10,387+1,970+1,995+1,962+10,370+2,481+2,490)*3,000</t>
  </si>
  <si>
    <t>-(0,900*2,000*5)</t>
  </si>
  <si>
    <t>-(0,800*2,000*1)</t>
  </si>
  <si>
    <t>(3,283+7,015+0,634+3,112+6,077+3,916+3,352)*2,250*2</t>
  </si>
  <si>
    <t>-(0,900*2,000*4)*2</t>
  </si>
  <si>
    <t>49</t>
  </si>
  <si>
    <t>345311711</t>
  </si>
  <si>
    <t>Stěny a příčky z betonu atikové, poprsní,schodišťové a zábradelní zídky prostého tř. C 20/25</t>
  </si>
  <si>
    <t>-1090091855</t>
  </si>
  <si>
    <t>"D.1.1.11 PŮDORYS STŘECHY-1.png</t>
  </si>
  <si>
    <t>(9,981+3,969+0,987+2,313+0,977+3,650)*0,3*0,25</t>
  </si>
  <si>
    <t>50</t>
  </si>
  <si>
    <t>345351005</t>
  </si>
  <si>
    <t>Bednění atikových, poprsních, schodišťových, zábradelních zídek plnostěnných zřízení</t>
  </si>
  <si>
    <t>1373306310</t>
  </si>
  <si>
    <t>(9,981+3,969+0,987+2,313+0,977+3,650)*0,4*2</t>
  </si>
  <si>
    <t>51</t>
  </si>
  <si>
    <t>345351006</t>
  </si>
  <si>
    <t>Bednění atikových, poprsních, schodišťových, zábradelních zídek plnostěnných odstranění</t>
  </si>
  <si>
    <t>-131664799</t>
  </si>
  <si>
    <t>52</t>
  </si>
  <si>
    <t>345361821</t>
  </si>
  <si>
    <t>Výztuž atikových, poprsních, schodišťových, zábradelních zídek a madel z betonářské oceli 10 505 (R) nebo BSt 500</t>
  </si>
  <si>
    <t>-1082605283</t>
  </si>
  <si>
    <t>"předpoklad výztuže 8,5 kg/bm atiky</t>
  </si>
  <si>
    <t>(9,981+3,969+0,987+2,313+0,977+3,650)*0,0085</t>
  </si>
  <si>
    <t>53</t>
  </si>
  <si>
    <t>346272216</t>
  </si>
  <si>
    <t>Přizdívky z pórobetonových tvárnic objemová hmotnost do 500 kg/m3, na tenké maltové lože, tloušťka přizdívky 50 mm</t>
  </si>
  <si>
    <t>-75453543</t>
  </si>
  <si>
    <t>(1,052+0,285)*1,500*2</t>
  </si>
  <si>
    <t>(1,098+0,918+0,176+0,201+0,876+0,130+0,197+0,863+0,138)*1,500*2</t>
  </si>
  <si>
    <t>54</t>
  </si>
  <si>
    <t>346272236</t>
  </si>
  <si>
    <t>Přizdívky z pórobetonových tvárnic objemová hmotnost do 500 kg/m3, na tenké maltové lože, tloušťka přizdívky 100 mm</t>
  </si>
  <si>
    <t>-226479438</t>
  </si>
  <si>
    <t>(0,228+1,725+0,580+2,010)*1,500*2</t>
  </si>
  <si>
    <t>55</t>
  </si>
  <si>
    <t>389841101</t>
  </si>
  <si>
    <t>Komín jednoprůduchový nerezový s izolovanými izostatickými vložkami s nehořlavou izolační rohoží, přisazený a kotvený ke stávajícímu zdivu z lešení (bez jeho postavení) komínové těleso výšky 3 m komín včetně založení na podlaze, světlý průměr vložky 16 cm</t>
  </si>
  <si>
    <t>soubor</t>
  </si>
  <si>
    <t>520046042</t>
  </si>
  <si>
    <t>56</t>
  </si>
  <si>
    <t>389841134</t>
  </si>
  <si>
    <t>Komín jednoprůduchový nerezový s izolovanými izostatickými vložkami s nehořlavou izolační rohoží, přisazený a kotvený ke stávajícímu zdivu z lešení (bez jeho postavení) komínové těleso výšky 3 m Příplatek k ceně za každý další i započatý metr výšky komínového tělesa přes 3 m uchycení komínu nebo svislého kouřovodu do lůžka, světlý průměr vložky 16 cm</t>
  </si>
  <si>
    <t>227726209</t>
  </si>
  <si>
    <t>57</t>
  </si>
  <si>
    <t>389841161</t>
  </si>
  <si>
    <t>Komín jednoprůduchový nerezový s izolovanými izostatickými vložkami s nehořlavou izolační rohoží, přisazený a kotvený ke stávajícímu zdivu z lešení (bez jeho postavení) ukončení komínového tělesa komínu procházejícího střechou krycí komínovou hlavou, sklonu střechy do 3°, světlý průměr vložky 16 cm</t>
  </si>
  <si>
    <t>1016770195</t>
  </si>
  <si>
    <t>Vodorovné konstrukce</t>
  </si>
  <si>
    <t>58</t>
  </si>
  <si>
    <t>411121121</t>
  </si>
  <si>
    <t>Montáž prefabrikovaných železobetonových stropů se zalitím spár, včetně podpěrné konstrukce, na cementovou maltu ze stropních panelů šířky do 1200 mm a délky do 3800 mm</t>
  </si>
  <si>
    <t>73865302</t>
  </si>
  <si>
    <t>"S5</t>
  </si>
  <si>
    <t>5+5</t>
  </si>
  <si>
    <t>"S6</t>
  </si>
  <si>
    <t>1+1</t>
  </si>
  <si>
    <t>"S7</t>
  </si>
  <si>
    <t>"S8</t>
  </si>
  <si>
    <t>"S9</t>
  </si>
  <si>
    <t>"S10</t>
  </si>
  <si>
    <t>59</t>
  </si>
  <si>
    <t>411121125</t>
  </si>
  <si>
    <t>Montáž prefabrikovaných železobetonových stropů se zalitím spár, včetně podpěrné konstrukce, na cementovou maltu ze stropních panelů šířky do 1200 mm a délky přes 3800 do 7000 mm</t>
  </si>
  <si>
    <t>-1577794292</t>
  </si>
  <si>
    <t>"S1</t>
  </si>
  <si>
    <t>"S2</t>
  </si>
  <si>
    <t>60</t>
  </si>
  <si>
    <t>4111211R</t>
  </si>
  <si>
    <t>Montáž prefabrikovaných železobetonových stropů se zalitím spár, včetně podpěrné konstrukce, na cementovou maltu ze stropních panelů šířky do 1200 mm a délky přes 7000 mm</t>
  </si>
  <si>
    <t>1362699182</t>
  </si>
  <si>
    <t>"S3</t>
  </si>
  <si>
    <t>"S4</t>
  </si>
  <si>
    <t>"S11</t>
  </si>
  <si>
    <t>7+7</t>
  </si>
  <si>
    <t>"S12</t>
  </si>
  <si>
    <t>61</t>
  </si>
  <si>
    <t>5934163R</t>
  </si>
  <si>
    <t>panel stropní dutinový</t>
  </si>
  <si>
    <t>1709561885</t>
  </si>
  <si>
    <t>1,2*6,49*6</t>
  </si>
  <si>
    <t>0,6*6,49*2</t>
  </si>
  <si>
    <t>1,2*7,49</t>
  </si>
  <si>
    <t>0,82*7,49</t>
  </si>
  <si>
    <t>1,2*3,74*10</t>
  </si>
  <si>
    <t>0,38*3,74*2</t>
  </si>
  <si>
    <t>1,2*2,94*2</t>
  </si>
  <si>
    <t>1,05*2,94*2</t>
  </si>
  <si>
    <t>1,2*2,44*10</t>
  </si>
  <si>
    <t>0,38*2,44*2</t>
  </si>
  <si>
    <t>1,2*7,59*14</t>
  </si>
  <si>
    <t>0,6*7,59*2</t>
  </si>
  <si>
    <t>62</t>
  </si>
  <si>
    <t>411321414</t>
  </si>
  <si>
    <t>Stropy z betonu železového (bez výztuže) stropů deskových, plochých střech, desek balkonových, desek hřibových stropů včetně hlavic hřibových sloupů tř. C 25/30</t>
  </si>
  <si>
    <t>-1267414586</t>
  </si>
  <si>
    <t>"dobetonování spár stropních panelů</t>
  </si>
  <si>
    <t>"D.1.1.7 PŮDORYS STROPU NAD 1.NP-1.png</t>
  </si>
  <si>
    <t>(14,220+9,015+14,205+9,045+9,015+6,465+6,465)*0,200*0,250*2</t>
  </si>
  <si>
    <t>(10,500+4,305+0,765+2,325+1,035+4,035)*0,195*0,250</t>
  </si>
  <si>
    <t>63</t>
  </si>
  <si>
    <t>417321414</t>
  </si>
  <si>
    <t>Ztužující pásy a věnce z betonu železového (bez výztuže) tř. C 20/25</t>
  </si>
  <si>
    <t>-1346932885</t>
  </si>
  <si>
    <t>(10,395+4,169+0,995+2,347+0,984+3,890)*0,300*0,200</t>
  </si>
  <si>
    <t>(10,361+10,440+1,967+1,967+1,967+2,481+2,493)*0,140*0,200</t>
  </si>
  <si>
    <t>(10,004+13,972+9,981+14,016+8,897+6,326+6,416)*0,300*0,330*2</t>
  </si>
  <si>
    <t>(8,238+13,080+13,435+0,875+1,166+9,328+0,887)*0,300*0,330*2</t>
  </si>
  <si>
    <t>(9,037+3,878+3,346+3,118+6,971+0,596)*0,140*0,200*2</t>
  </si>
  <si>
    <t>(3,118+6,591+3,676)*0,200*0,200*2</t>
  </si>
  <si>
    <t>64</t>
  </si>
  <si>
    <t>417351115</t>
  </si>
  <si>
    <t>Bednění bočnic ztužujících pásů a věnců včetně vzpěr zřízení</t>
  </si>
  <si>
    <t>-806881919</t>
  </si>
  <si>
    <t>(10,395+4,169+0,995+2,347+0,984+3,890)*0,500*2</t>
  </si>
  <si>
    <t>(10,361+10,440+1,967+1,967+1,967+2,481+2,493)*0,500*2</t>
  </si>
  <si>
    <t>(10,004+13,972+9,981+14,016+8,897+6,326+6,416)*0,5*2*2</t>
  </si>
  <si>
    <t>(8,238+13,080+13,435+0,875+1,166+9,328+0,887)*0,5*2*2</t>
  </si>
  <si>
    <t>(9,037+3,878+3,346+3,118+6,971+0,596)*0,5*2*2</t>
  </si>
  <si>
    <t>(3,118+6,591+3,676)*0,5*2*2</t>
  </si>
  <si>
    <t>65</t>
  </si>
  <si>
    <t>417351116</t>
  </si>
  <si>
    <t>Bednění bočnic ztužujících pásů a věnců včetně vzpěr odstranění</t>
  </si>
  <si>
    <t>-1607793186</t>
  </si>
  <si>
    <t>66</t>
  </si>
  <si>
    <t>417361821</t>
  </si>
  <si>
    <t>Výztuž ztužujících pásů a věnců z betonářské oceli 10 505 (R) nebo BSt 500</t>
  </si>
  <si>
    <t>-1208643361</t>
  </si>
  <si>
    <t>27,925*0,08</t>
  </si>
  <si>
    <t>67</t>
  </si>
  <si>
    <t>4441511R</t>
  </si>
  <si>
    <t>Zateplení střech z desek z polyizokyanurátu s povrchem z hliníkové sendvičové folie</t>
  </si>
  <si>
    <t>-25150268</t>
  </si>
  <si>
    <t>6,41*14,6*2</t>
  </si>
  <si>
    <t>-(8,66*3,35)*2</t>
  </si>
  <si>
    <t>-(12,5*3,35)*2</t>
  </si>
  <si>
    <t>3,54*12,5*2</t>
  </si>
  <si>
    <t>3,54*8,66*2</t>
  </si>
  <si>
    <t>Úpravy povrchů, podlahy a osazování výplní</t>
  </si>
  <si>
    <t>68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</si>
  <si>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</si>
  <si>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</si>
  <si>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1198061316</t>
  </si>
  <si>
    <t>192,4</t>
  </si>
  <si>
    <t>-13,1</t>
  </si>
  <si>
    <t>123,33</t>
  </si>
  <si>
    <t>-3*2,9*2</t>
  </si>
  <si>
    <t>69</t>
  </si>
  <si>
    <t>611321145</t>
  </si>
  <si>
    <t>Omítka vápenocementová vnitřních ploch nanášená ručně dvouvrstvá, tloušťky jádrové omítky do 10 mm a tloušťky štuku do 3 mm štuková schodišťových konstrukcí stropů, stěn, ramen nebo nosníků</t>
  </si>
  <si>
    <t>1932516410</t>
  </si>
  <si>
    <t>3*2,9*2</t>
  </si>
  <si>
    <t>(3,018+2,716+4,049)*2,700*2</t>
  </si>
  <si>
    <t>70</t>
  </si>
  <si>
    <t>611321191</t>
  </si>
  <si>
    <t>Omítka vápenocementová vnitřních ploch nanášená ručně Příplatek k cenám za každých dalších i započatých 5 mm tloušťky omítky přes 10 mm stropů</t>
  </si>
  <si>
    <t>640843451</t>
  </si>
  <si>
    <t>71</t>
  </si>
  <si>
    <t>611321195</t>
  </si>
  <si>
    <t>Omítka vápenocementová vnitřních ploch nanášená ručně Příplatek k cenám za každých dalších i započatých 5 mm tloušťky omítky přes 10 mm schodišťových konstrukcí</t>
  </si>
  <si>
    <t>1616174812</t>
  </si>
  <si>
    <t>72</t>
  </si>
  <si>
    <t>612321141</t>
  </si>
  <si>
    <t>Omítka vápenocementová vnitřních ploch nanášená ručně dvouvrstvá, tloušťky jádrové omítky do 10 mm a tloušťky štuku do 3 mm štuková svislých konstrukcí stěn</t>
  </si>
  <si>
    <t>-367718699</t>
  </si>
  <si>
    <t>((4,437+2,180+4,437+2,180)+(1,755+2,135+1,744+2,135)+(1,386+2,325+1,352+2,325)+(5,801+9,020+7,321+6,539+1,531+2,481))*2,600*2</t>
  </si>
  <si>
    <t>((3,599+1,554+1,274+1,945+2,303+3,499)+(2,571+3,465+2,571+3,465)+(1,073+1,587+1,028+1,588)+(2,973+2,694+2,526)+(3,018+0,168+3,023)+0,257)*2,600*2</t>
  </si>
  <si>
    <t>-(2,000*1,500*1)*2</t>
  </si>
  <si>
    <t>-(1,000*1,500*1)*2</t>
  </si>
  <si>
    <t>-(0,800*2,000*6)*2</t>
  </si>
  <si>
    <t>-(1,500*2,020*4)*2</t>
  </si>
  <si>
    <t>-(0,900*2,020*10)*2</t>
  </si>
  <si>
    <t>-(2,500*2,020*2)*2</t>
  </si>
  <si>
    <t>-(1,900*2,020*2)*2</t>
  </si>
  <si>
    <t>-(1,000*2,000*2)*2</t>
  </si>
  <si>
    <t>-(1,000*2,000*4)*2</t>
  </si>
  <si>
    <t>((1,693+1,978+1,710+1,978)+(2,188+1,970+2,163+1,970)+(2,758+1,962+2,783+1,962)+(3,269+1,970+3,227+1,970))*2,700</t>
  </si>
  <si>
    <t>((10,361+1,484+10,336+1,484)+(4,032+3,311+0,201)+(2,507+4,049))*2,700</t>
  </si>
  <si>
    <t>((2,532+1,995+3,504+1,945)+(4,091+2,431+4,024+2,432))*2,700</t>
  </si>
  <si>
    <t>-(1,500*2,000*2)</t>
  </si>
  <si>
    <t>((3,108+3,603+0,837+3,127+2,405+6,740)+(3,032+3,108+2,918+3,110)+(3,926+4,211+3,859+4,212)+(3,888+4,753+3,793+4,754))*2,400*2</t>
  </si>
  <si>
    <t>((3,337+3,641+3,308+3,641)+(3,622+6,483+3,622+6,521)+(6,901+1,968+5,741))*2,400*2</t>
  </si>
  <si>
    <t>-(2,000*1,100*6)*2</t>
  </si>
  <si>
    <t>-(0,900*2,020*12)*2</t>
  </si>
  <si>
    <t>73</t>
  </si>
  <si>
    <t>612321191</t>
  </si>
  <si>
    <t>Omítka vápenocementová vnitřních ploch nanášená ručně Příplatek k cenám za každých dalších i započatých 5 mm tloušťky omítky přes 10 mm stěn</t>
  </si>
  <si>
    <t>1806896346</t>
  </si>
  <si>
    <t>74</t>
  </si>
  <si>
    <t>622131121</t>
  </si>
  <si>
    <t>Podkladní a spojovací vrstva vnějších omítaných ploch penetrace akrylát-silikonová nanášená ručně stěn</t>
  </si>
  <si>
    <t>-1240130474</t>
  </si>
  <si>
    <t>"D.1.1.16 POHLED JIŽNÍ-1.png</t>
  </si>
  <si>
    <t>48,601+16,886+16,836+48,623+39,336</t>
  </si>
  <si>
    <t>-(1,930*1,006*6)</t>
  </si>
  <si>
    <t>-(1,402*1,463*2)</t>
  </si>
  <si>
    <t>-(0,731*0,975*2)</t>
  </si>
  <si>
    <t>-(1,524*2,021*3)</t>
  </si>
  <si>
    <t>-(2,438*1,432*2)</t>
  </si>
  <si>
    <t>-(2,423*1,188*2)</t>
  </si>
  <si>
    <t>"D.1.1.17 POHLED SEVERNÍ-1.png</t>
  </si>
  <si>
    <t>80,339+25,731+10,494+24,848+50,891</t>
  </si>
  <si>
    <t>-(1,930*1,006*8)</t>
  </si>
  <si>
    <t>-(0,900*1,373*1)</t>
  </si>
  <si>
    <t>-(1,953*1,434*1)</t>
  </si>
  <si>
    <t>-(0,925*1,180*5)</t>
  </si>
  <si>
    <t>-(1,912*1,464*1)</t>
  </si>
  <si>
    <t>-(0,854*1,444*1)</t>
  </si>
  <si>
    <t>"D.1.1.18 POHLED ZÁPADNÍ A VÝCHODNÍ-1.png</t>
  </si>
  <si>
    <t>49,963+11,709+1,595+0,262+2,339+68,013</t>
  </si>
  <si>
    <t>-(0,922*1,436*2)</t>
  </si>
  <si>
    <t>-(1,436*1,924*2)</t>
  </si>
  <si>
    <t>-(2,898*1,818*1)</t>
  </si>
  <si>
    <t>-(0,849*1,405*2)</t>
  </si>
  <si>
    <t>-(1,464*1,932*2)</t>
  </si>
  <si>
    <t>-(2,869*1,918*1)</t>
  </si>
  <si>
    <t>"D.1.1.14 ŘEZ C-C´-1.png</t>
  </si>
  <si>
    <t>24,347*2</t>
  </si>
  <si>
    <t>75</t>
  </si>
  <si>
    <t>622142001</t>
  </si>
  <si>
    <t>Potažení vnějších ploch pletivem v ploše nebo pruzích, na plném podkladu sklovláknitým vtlačením do tmelu stěn</t>
  </si>
  <si>
    <t>722091154</t>
  </si>
  <si>
    <t>76</t>
  </si>
  <si>
    <t>622211061</t>
  </si>
  <si>
    <t>Montáž kontaktního zateplení lepením a mechanickým kotvením z polystyrenových desek nebo z kombinovaných desek na vnější stěny, tloušťky desek přes 240 mm</t>
  </si>
  <si>
    <t>238593081</t>
  </si>
  <si>
    <t>77</t>
  </si>
  <si>
    <t>28375954</t>
  </si>
  <si>
    <t>deska EPS 70 fasádní λ=0,039 tl 200mm</t>
  </si>
  <si>
    <t>1586025465</t>
  </si>
  <si>
    <t>449,956*1,05 'Přepočtené koeficientem množství</t>
  </si>
  <si>
    <t>78</t>
  </si>
  <si>
    <t>622212001</t>
  </si>
  <si>
    <t>Montáž kontaktního zateplení vnějšího ostění, nadpraží nebo parapetu lepením z polystyrenových desek nebo z kombinovaných desek hloubky špalet do 200 mm, tloušťky desek do 40 mm</t>
  </si>
  <si>
    <t>1020888243</t>
  </si>
  <si>
    <t>(1,067+1,935+1,074)+(1,432+2,430+1,402)+(1,996+1,478+2,026)+(1,046+1,950+1,082)+(1,077+1,950+1,041)+(0,965+0,691+0,945)+(1,442+1,442+1,452)+1,229</t>
  </si>
  <si>
    <t>(2,423+1,178)+(2,001+1,381+2,047)+(1,211+2,453+1,181)+(1,051+1,943+1,067)+(1,013+1,874+1,013)+(1,021+1,996+1,051)+(1,447+1,432+1,417)+(0,945+0,686)</t>
  </si>
  <si>
    <t>0,945+(1,996+1,447+2,042)+(1,386+2,377+1,432)</t>
  </si>
  <si>
    <t>(1,068+1,881+1,136)+(1,000+1,848+1,034)+(0,932+1,881+0,949)+(1,017+1,814+0,983)+(1,356+0,932+1,390)+(1,458+1,898+1,458)+(1,159+0,824+1,190)+1,068</t>
  </si>
  <si>
    <t>(0,824+1,159)+(0,992+0,885+1,114)+(1,167+0,923+1,137)+(1,152+0,915+1,251)+(0,961+1,953+0,984)+(1,007+1,907+1,014)+(1,053+1,953+1,083)+(1,053+1,945)</t>
  </si>
  <si>
    <t>1,037+(1,442+1,976+1,457)+(1,442+0,938+1,464)</t>
  </si>
  <si>
    <t>(1,937+1,436+2,042)+(1,436+0,922+1,436)+(1,397+0,896+1,462)+(1,950+2,964+1,910)+(1,976+1,423+2,055)+(1,440+0,913+1,440)+(1,440+0,931+1,423)+2,038</t>
  </si>
  <si>
    <t>(1,458+2,038)+(2,020+3,004+2,003)+(1,985+1,423+2,003)</t>
  </si>
  <si>
    <t>79</t>
  </si>
  <si>
    <t>622252002</t>
  </si>
  <si>
    <t>Montáž profilů kontaktního zateplení ostatních stěnových, dilatačních apod. lepených do tmelu</t>
  </si>
  <si>
    <t>-2019961646</t>
  </si>
  <si>
    <t>80</t>
  </si>
  <si>
    <t>59051486</t>
  </si>
  <si>
    <t>profil rohový PVC 15x15mm s výztužnou tkaninou š 100mm pro ETICS</t>
  </si>
  <si>
    <t>17222194</t>
  </si>
  <si>
    <t>"rohové lišty kolem oken</t>
  </si>
  <si>
    <t>189,873</t>
  </si>
  <si>
    <t>"rohy budovy</t>
  </si>
  <si>
    <t>3,687+3,245+3,657+3,580+2,438+3,062+3,184+3,641+1,869+1,950+0,660+1,964+1,964</t>
  </si>
  <si>
    <t>4,054+3,574+1,983+1,940+3,356+3,356+3,982+3,478+2,014+2,059+3,265+3,799</t>
  </si>
  <si>
    <t>81</t>
  </si>
  <si>
    <t>59051476</t>
  </si>
  <si>
    <t>profil začišťovací PVC 9mm s výztužnou tkaninou pro ostění ETICS</t>
  </si>
  <si>
    <t>-1107766895</t>
  </si>
  <si>
    <t>82</t>
  </si>
  <si>
    <t>59051512</t>
  </si>
  <si>
    <t>profil začišťovací s okapnicí PVC s výztužnou tkaninou pro parapet ETICS</t>
  </si>
  <si>
    <t>1166563940</t>
  </si>
  <si>
    <t>4*2,5</t>
  </si>
  <si>
    <t>2*0,75</t>
  </si>
  <si>
    <t>6*1,5</t>
  </si>
  <si>
    <t>11*1</t>
  </si>
  <si>
    <t>16*2</t>
  </si>
  <si>
    <t>83</t>
  </si>
  <si>
    <t>622521021</t>
  </si>
  <si>
    <t>Omítka tenkovrstvá silikátová vnějších ploch probarvená, včetně penetrace podkladu zrnitá, tloušťky 2,0 mm stěn</t>
  </si>
  <si>
    <t>-49622789</t>
  </si>
  <si>
    <t>84</t>
  </si>
  <si>
    <t>631311114</t>
  </si>
  <si>
    <t>Mazanina z betonu prostého bez zvýšených nároků na prostředí tl. přes 50 do 80 mm tř. C 16/20</t>
  </si>
  <si>
    <t>1060746529</t>
  </si>
  <si>
    <t>"podlaha nad terénem</t>
  </si>
  <si>
    <t>(192,4-13,1)*0,05</t>
  </si>
  <si>
    <t>123,33*0,05</t>
  </si>
  <si>
    <t>"podlaha nad stropem</t>
  </si>
  <si>
    <t>(108,79+108,71)*0,05</t>
  </si>
  <si>
    <t>85</t>
  </si>
  <si>
    <t>631319011</t>
  </si>
  <si>
    <t>Příplatek k cenám mazanin za úpravu povrchu mazaniny přehlazením, mazanina tl. přes 50 do 80 mm</t>
  </si>
  <si>
    <t>-179557978</t>
  </si>
  <si>
    <t>86</t>
  </si>
  <si>
    <t>631319171</t>
  </si>
  <si>
    <t>Příplatek k cenám mazanin za stržení povrchu spodní vrstvy mazaniny latí před vložením výztuže nebo pletiva pro tl. obou vrstev mazaniny přes 50 do 80 mm</t>
  </si>
  <si>
    <t>-1932303725</t>
  </si>
  <si>
    <t>315</t>
  </si>
  <si>
    <t>631341113</t>
  </si>
  <si>
    <t>Mazanina z lehkého keramického betonu tl. přes 50 do 80 mm tř. LC 16/18</t>
  </si>
  <si>
    <t>1692892749</t>
  </si>
  <si>
    <t>"podlaha na stropě</t>
  </si>
  <si>
    <t>(239,99-13,1)*0,08</t>
  </si>
  <si>
    <t>88</t>
  </si>
  <si>
    <t>631362021</t>
  </si>
  <si>
    <t>Výztuž mazanin ze svařovaných sítí z drátů typu KARI</t>
  </si>
  <si>
    <t>-680972230</t>
  </si>
  <si>
    <t>(192,4-13,1)*1,353/1000</t>
  </si>
  <si>
    <t>123,33*1,353/1000</t>
  </si>
  <si>
    <t>(108,79+108,71)*1,353/1000</t>
  </si>
  <si>
    <t>89</t>
  </si>
  <si>
    <t>632451101</t>
  </si>
  <si>
    <t>Potěr cementový samonivelační ze suchých směsí tloušťky přes 2 do 5 mm</t>
  </si>
  <si>
    <t>-1603783495</t>
  </si>
  <si>
    <t>226,89+302,63</t>
  </si>
  <si>
    <t>90</t>
  </si>
  <si>
    <t>634112123</t>
  </si>
  <si>
    <t>Obvodová dilatace mezi stěnou a mazaninou nebo potěrem podlahovým páskem z pěnového PE s fólií tl. do 10 mm, výšky 80 mm</t>
  </si>
  <si>
    <t>-1078556173</t>
  </si>
  <si>
    <t>((4,437+2,180+4,437+2,180)+(1,755+2,135+1,744+2,135)+(1,386+2,325+1,352+2,325)+(5,801+9,020+7,321+6,539+1,531+2,481))*2</t>
  </si>
  <si>
    <t>((3,599+1,554+1,274+1,945+2,303+3,499)+(2,571+3,465+2,571+3,465)+(1,073+1,587+1,028+1,588)+(2,973+2,694+2,526)+(3,018+0,168+3,023)+0,257)*2</t>
  </si>
  <si>
    <t>((1,693+1,978+1,710+1,978)+(2,188+1,970+2,163+1,970)+(2,758+1,962+2,783+1,962)+(3,269+1,970+3,227+1,970))</t>
  </si>
  <si>
    <t>((10,361+1,484+10,336+1,484)+(4,032+3,311+0,201)+(2,507+4,049))</t>
  </si>
  <si>
    <t>((2,532+1,995+3,504+1,945)+(4,091+2,431+4,024+2,432))</t>
  </si>
  <si>
    <t>((3,108+3,603+0,837+3,127+2,405+6,740)+(3,032+3,108+2,918+3,110)+(3,926+4,211+3,859+4,212)+(3,888+4,753+3,793+4,754))*2</t>
  </si>
  <si>
    <t>((3,337+3,641+3,308+3,641)+(3,622+6,483+3,622+6,521)+(6,901+1,968+5,741))*2</t>
  </si>
  <si>
    <t>100</t>
  </si>
  <si>
    <t>644941111</t>
  </si>
  <si>
    <t>Montáž průvětrníků nebo mřížek odvětrávacích velikosti do 150 x 200 mm</t>
  </si>
  <si>
    <t>1882212000</t>
  </si>
  <si>
    <t>101</t>
  </si>
  <si>
    <t>56245653</t>
  </si>
  <si>
    <t>mřížka větrací kruhová plast se síťovinou 50mm</t>
  </si>
  <si>
    <t>-82585484</t>
  </si>
  <si>
    <t>Ostatní konstrukce a práce, bourání</t>
  </si>
  <si>
    <t>102</t>
  </si>
  <si>
    <t>941121113</t>
  </si>
  <si>
    <t>Montáž lešení řadového trubkového těžkého pracovního s podlahami z fošen nebo dílců min. tl. 38 mm, s provozním zatížením tř. 4 do 300 kg/m2 šířky tř. W15 přes 1,5 do 1,8 m, výšky přes 20 do 30 m</t>
  </si>
  <si>
    <t>1077446569</t>
  </si>
  <si>
    <t>230,641</t>
  </si>
  <si>
    <t>230,584</t>
  </si>
  <si>
    <t>67,409+63,759</t>
  </si>
  <si>
    <t>26,675*2</t>
  </si>
  <si>
    <t>103</t>
  </si>
  <si>
    <t>941121213</t>
  </si>
  <si>
    <t>Montáž lešení řadového trubkového těžkého pracovního s podlahami Příplatek za první a každý další den použití lešení k ceně -1113</t>
  </si>
  <si>
    <t>-2023835325</t>
  </si>
  <si>
    <t>645,743*60 'Přepočtené koeficientem množství</t>
  </si>
  <si>
    <t>104</t>
  </si>
  <si>
    <t>941121813</t>
  </si>
  <si>
    <t>Demontáž lešení řadového trubkového těžkého pracovního s podlahami z fošen nebo dílců min. tl. 38 mm, s provozním zatížením tř. 4 do 300 kg/m2 šířky tř. W15 přes 1,5 do 1,8 m, výšky přes 20 do 30 m</t>
  </si>
  <si>
    <t>-327357537</t>
  </si>
  <si>
    <t>105</t>
  </si>
  <si>
    <t>944511111</t>
  </si>
  <si>
    <t>Montáž ochranné sítě zavěšené na konstrukci lešení z textilie z umělých vláken</t>
  </si>
  <si>
    <t>1626068285</t>
  </si>
  <si>
    <t>106</t>
  </si>
  <si>
    <t>944511211</t>
  </si>
  <si>
    <t>Montáž ochranné sítě Příplatek za první a každý další den použití sítě k ceně -1111</t>
  </si>
  <si>
    <t>579476663</t>
  </si>
  <si>
    <t>107</t>
  </si>
  <si>
    <t>944511811</t>
  </si>
  <si>
    <t>Demontáž ochranné sítě zavěšené na konstrukci lešení z textilie z umělých vláken</t>
  </si>
  <si>
    <t>-1131715561</t>
  </si>
  <si>
    <t>108</t>
  </si>
  <si>
    <t>953321113</t>
  </si>
  <si>
    <t>Vložky svislé do dilatačních spár z minerální plsti včetně dodání a osazení, v jakémkoliv zdivu přes 40 do 50 mm</t>
  </si>
  <si>
    <t>2128424198</t>
  </si>
  <si>
    <t>7,250*0,900</t>
  </si>
  <si>
    <t>7,276*2,090</t>
  </si>
  <si>
    <t>109</t>
  </si>
  <si>
    <t>953941110</t>
  </si>
  <si>
    <t>Osazení drobných kovových výrobků bez jejich dodání s vysekáním kapes pro upevňovací prvky se zazděním, zabetonováním nebo zalitím schodišťového, balkónového nebo jiného zábradlí</t>
  </si>
  <si>
    <t>-1829723142</t>
  </si>
  <si>
    <t>"D.1.1.15 ŘEZ D-D´-1.png</t>
  </si>
  <si>
    <t>(2,856+3,709+1,3+0,6)*2</t>
  </si>
  <si>
    <t>110</t>
  </si>
  <si>
    <t>55342030</t>
  </si>
  <si>
    <t>zábradlí Pz, sloupky 40x40mm, výplň 6 vodorovných prutů, madlo kruhové pr. 42,4mm</t>
  </si>
  <si>
    <t>-1058376107</t>
  </si>
  <si>
    <t>111</t>
  </si>
  <si>
    <t>953943212</t>
  </si>
  <si>
    <t>Osazování drobných kovových předmětů kotvených do stěny skříně pro hasicí přístroj</t>
  </si>
  <si>
    <t>206065521</t>
  </si>
  <si>
    <t>112</t>
  </si>
  <si>
    <t>44983131</t>
  </si>
  <si>
    <t>skříňka na RHP</t>
  </si>
  <si>
    <t>-722721503</t>
  </si>
  <si>
    <t>113</t>
  </si>
  <si>
    <t>44932114</t>
  </si>
  <si>
    <t>přístroj hasicí ruční práškový PG 6 LE</t>
  </si>
  <si>
    <t>-363326195</t>
  </si>
  <si>
    <t>P</t>
  </si>
  <si>
    <t xml:space="preserve">Poznámka k položce:
Práškový hasicí přístroj s hasicí schopností 21A </t>
  </si>
  <si>
    <t>114</t>
  </si>
  <si>
    <t>44932112</t>
  </si>
  <si>
    <t>přístroj hasicí ruční práškový PG 4 LE</t>
  </si>
  <si>
    <t>799621833</t>
  </si>
  <si>
    <t>998</t>
  </si>
  <si>
    <t>Přesun hmot</t>
  </si>
  <si>
    <t>115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</si>
  <si>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</si>
  <si>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</si>
  <si>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-1631251627</t>
  </si>
  <si>
    <t>PSV</t>
  </si>
  <si>
    <t>Práce a dodávky PSV</t>
  </si>
  <si>
    <t>711</t>
  </si>
  <si>
    <t>Izolace proti vodě, vlhkosti a plynům</t>
  </si>
  <si>
    <t>116</t>
  </si>
  <si>
    <t>711111001</t>
  </si>
  <si>
    <t>Provedení izolace proti zemní vlhkosti natěradly a tmely za studena na ploše vodorovné V nátěrem penetračním</t>
  </si>
  <si>
    <t>1450825009</t>
  </si>
  <si>
    <t>354,900</t>
  </si>
  <si>
    <t>117</t>
  </si>
  <si>
    <t>11163150</t>
  </si>
  <si>
    <t>lak penetrační asfaltový</t>
  </si>
  <si>
    <t>-1234991403</t>
  </si>
  <si>
    <t>354,9*0,0003 'Přepočtené koeficientem množství</t>
  </si>
  <si>
    <t>118</t>
  </si>
  <si>
    <t>711112001</t>
  </si>
  <si>
    <t>Provedení izolace proti zemní vlhkosti natěradly a tmely za studena na ploše svislé S nátěrem penetračním</t>
  </si>
  <si>
    <t>-229998271</t>
  </si>
  <si>
    <t>(14,845+14,863+14,788+14,863)*1,500</t>
  </si>
  <si>
    <t>9,997*1,700</t>
  </si>
  <si>
    <t>9,997*1,600</t>
  </si>
  <si>
    <t>(10,357+(3,768+0,966+2,973+0,947+3,598))*0,800</t>
  </si>
  <si>
    <t>(10,035+10,035)*0,400</t>
  </si>
  <si>
    <t>10,007*1,000</t>
  </si>
  <si>
    <t>119</t>
  </si>
  <si>
    <t>-1892108548</t>
  </si>
  <si>
    <t>158,151*0,0003 'Přepočtené koeficientem množství</t>
  </si>
  <si>
    <t>120</t>
  </si>
  <si>
    <t>711161122</t>
  </si>
  <si>
    <t>Izolace proti zemní vlhkosti a beztlakové vodě nopovými fóliemi na ploše vodorovné V vrstva ochranná, odvětrávací a drenážní s nakašírovanou filtrační textilií výška nopku 8,0 mm, tl. fólie do 0,6 mm</t>
  </si>
  <si>
    <t>1043214037</t>
  </si>
  <si>
    <t>1,516*1,600</t>
  </si>
  <si>
    <t>(1,421+1,263)*0,400</t>
  </si>
  <si>
    <t>121</t>
  </si>
  <si>
    <t>711161384</t>
  </si>
  <si>
    <t>Izolace proti zemní vlhkosti a beztlakové vodě nopovými fóliemi ostatní ukončení izolace provětrávací lištou</t>
  </si>
  <si>
    <t>-838318332</t>
  </si>
  <si>
    <t>(14,845+14,863+14,788+14,863)</t>
  </si>
  <si>
    <t>9,997</t>
  </si>
  <si>
    <t>1,516</t>
  </si>
  <si>
    <t>(10,357+(3,768+0,966+2,973+0,947+3,598))</t>
  </si>
  <si>
    <t>(1,421+1,263)</t>
  </si>
  <si>
    <t>10,007</t>
  </si>
  <si>
    <t>122</t>
  </si>
  <si>
    <t>711441559</t>
  </si>
  <si>
    <t>Provedení izolace proti povrchové a podpovrchové tlakové vodě pásy přitavením NAIP na ploše vodorovné V</t>
  </si>
  <si>
    <t>-1970887346</t>
  </si>
  <si>
    <t>123</t>
  </si>
  <si>
    <t>62856011</t>
  </si>
  <si>
    <t>pás asfaltový natavitelný modifikovaný SBS tl 4,0mm s vložkou z hliníkové fólie, hliníkové fólie s textilií a spalitelnou PE fólií nebo jemnozrnný minerálním posypem na horním povrchu</t>
  </si>
  <si>
    <t>-373659175</t>
  </si>
  <si>
    <t>354,9*1,15 'Přepočtené koeficientem množství</t>
  </si>
  <si>
    <t>124</t>
  </si>
  <si>
    <t>711442559</t>
  </si>
  <si>
    <t>Provedení izolace proti povrchové a podpovrchové tlakové vodě pásy přitavením NAIP na ploše svislé S</t>
  </si>
  <si>
    <t>1791434877</t>
  </si>
  <si>
    <t>125</t>
  </si>
  <si>
    <t>1496372931</t>
  </si>
  <si>
    <t>158,151*1,15 'Přepočtené koeficientem množství</t>
  </si>
  <si>
    <t>126</t>
  </si>
  <si>
    <t>998711101</t>
  </si>
  <si>
    <t>Přesun hmot pro izolace proti vodě, vlhkosti a plynům stanovený z hmotnosti přesunovaného materiálu vodorovná dopravní vzdálenost do 50 m v objektech výšky do 6 m</t>
  </si>
  <si>
    <t>1522286776</t>
  </si>
  <si>
    <t>712</t>
  </si>
  <si>
    <t>Povlakové krytiny</t>
  </si>
  <si>
    <t>127</t>
  </si>
  <si>
    <t>712311101</t>
  </si>
  <si>
    <t>Provedení povlakové krytiny střech plochých do 10° natěradly a tmely za studena nátěrem lakem penetračním nebo asfaltovým</t>
  </si>
  <si>
    <t>-194690614</t>
  </si>
  <si>
    <t>59,185</t>
  </si>
  <si>
    <t>128</t>
  </si>
  <si>
    <t>2147211922</t>
  </si>
  <si>
    <t>59,185*0,0003 'Přepočtené koeficientem množství</t>
  </si>
  <si>
    <t>129</t>
  </si>
  <si>
    <t>712341559</t>
  </si>
  <si>
    <t>Provedení povlakové krytiny střech plochých do 10° pásy přitavením NAIP v plné ploše</t>
  </si>
  <si>
    <t>1164415662</t>
  </si>
  <si>
    <t>59,185*2" pás tl. 4,0 mm a tl. 4,5 mm - viz skladba S8</t>
  </si>
  <si>
    <t>(10+4,2+0,3+3+0,3+4,2)*0,7"atika</t>
  </si>
  <si>
    <t>130</t>
  </si>
  <si>
    <t>-1447741725</t>
  </si>
  <si>
    <t>59,185*1,15 'Přepočtené koeficientem množství</t>
  </si>
  <si>
    <t>306</t>
  </si>
  <si>
    <t>62855007</t>
  </si>
  <si>
    <t>pás asfaltový natavitelný modifikovaný SBS tl 4,5mm s vložkou z polyesterové vyztužené rohože a hrubozrnným břidličným posypem na horním povrchu</t>
  </si>
  <si>
    <t>631132954</t>
  </si>
  <si>
    <t>"atika</t>
  </si>
  <si>
    <t>(10+4,2+0,3+3+0,3+4,2)*0,7</t>
  </si>
  <si>
    <t>74,585*1,15 'Přepočtené koeficientem množství</t>
  </si>
  <si>
    <t>131</t>
  </si>
  <si>
    <t>712841559</t>
  </si>
  <si>
    <t>Provedení povlakové krytiny střech samostatným vytažením izolačního povlaku pásy přitavením na konstrukce převyšující úroveň střechy, NAIP</t>
  </si>
  <si>
    <t>-616758168</t>
  </si>
  <si>
    <t>(9,991+(4,009+0,957+1,967+0,972+3,979))*0,500</t>
  </si>
  <si>
    <t>132</t>
  </si>
  <si>
    <t>62855001</t>
  </si>
  <si>
    <t>pás asfaltový natavitelný modifikovaný SBS tl 4,0mm s vložkou z polyesterové rohože a spalitelnou PE fólií nebo jemnozrnný minerálním posypem na horním povrchu</t>
  </si>
  <si>
    <t>-1473507313</t>
  </si>
  <si>
    <t>10,938*1,15 'Přepočtené koeficientem množství</t>
  </si>
  <si>
    <t>133</t>
  </si>
  <si>
    <t>712998004</t>
  </si>
  <si>
    <t>Provedení povlakové krytiny střech - ostatní práce montáž odvodňovacího prvku atikového chrliče z PVC na dešťovou vodu DN 110</t>
  </si>
  <si>
    <t>-1678834395</t>
  </si>
  <si>
    <t>134</t>
  </si>
  <si>
    <t>28342470</t>
  </si>
  <si>
    <t>chrlič atikový DN 110 s manžetou pro hydroizolaci z PVC-P</t>
  </si>
  <si>
    <t>1356539397</t>
  </si>
  <si>
    <t>135</t>
  </si>
  <si>
    <t>712998106</t>
  </si>
  <si>
    <t>Provedení povlakové krytiny střech - ostatní práce montáž odvodňovacího prvku doplňků ochranného koše chrliče</t>
  </si>
  <si>
    <t>1646517881</t>
  </si>
  <si>
    <t>136</t>
  </si>
  <si>
    <t>28349100</t>
  </si>
  <si>
    <t>koš perforovaný ochranný pro odvodnění ploché střechy s kačírkem 100mm</t>
  </si>
  <si>
    <t>1160236477</t>
  </si>
  <si>
    <t>137</t>
  </si>
  <si>
    <t>998712102</t>
  </si>
  <si>
    <t>Přesun hmot pro povlakové krytiny stanovený z hmotnosti přesunovaného materiálu vodorovná dopravní vzdálenost do 50 m v objektech výšky přes 6 do 12 m</t>
  </si>
  <si>
    <t>1204559651</t>
  </si>
  <si>
    <t>713</t>
  </si>
  <si>
    <t>Izolace tepelné</t>
  </si>
  <si>
    <t>138</t>
  </si>
  <si>
    <t>713121111</t>
  </si>
  <si>
    <t>Montáž tepelné izolace podlah rohožemi, pásy, deskami, dílci, bloky (izolační materiál ve specifikaci) kladenými volně jednovrstvá</t>
  </si>
  <si>
    <t>1147542850</t>
  </si>
  <si>
    <t>(239,99-13,1)</t>
  </si>
  <si>
    <t>139</t>
  </si>
  <si>
    <t>28376557</t>
  </si>
  <si>
    <t>deska polystyrénová pro snížení kročejového hluku (max. zatížení 6,5 kN/m2) tl 30mm</t>
  </si>
  <si>
    <t>-1346040841</t>
  </si>
  <si>
    <t>226,89*1,05 'Přepočtené koeficientem množství</t>
  </si>
  <si>
    <t>140</t>
  </si>
  <si>
    <t>713121121</t>
  </si>
  <si>
    <t>Montáž tepelné izolace podlah rohožemi, pásy, deskami, dílci, bloky (izolační materiál ve specifikaci) kladenými volně dvouvrstvá</t>
  </si>
  <si>
    <t>-310722232</t>
  </si>
  <si>
    <t>(192,4-13,1)</t>
  </si>
  <si>
    <t>141</t>
  </si>
  <si>
    <t>28375912</t>
  </si>
  <si>
    <t>deska EPS 150 do plochých střech a podlah λ=0,035 tl 80mm</t>
  </si>
  <si>
    <t>138979204</t>
  </si>
  <si>
    <t>302,63*2,1 'Přepočtené koeficientem množství</t>
  </si>
  <si>
    <t>142</t>
  </si>
  <si>
    <t>713131141</t>
  </si>
  <si>
    <t>Montáž tepelné izolace stěn rohožemi, pásy, deskami, dílci, bloky (izolační materiál ve specifikaci) lepením celoplošně</t>
  </si>
  <si>
    <t>-1397734969</t>
  </si>
  <si>
    <t>143</t>
  </si>
  <si>
    <t>28376449</t>
  </si>
  <si>
    <t>deska z polystyrénu XPS, hrana rovná a strukturovaný povrch 300kPa tl 200mm</t>
  </si>
  <si>
    <t>1280420738</t>
  </si>
  <si>
    <t>158,151*1,05 'Přepočtené koeficientem množství</t>
  </si>
  <si>
    <t>144</t>
  </si>
  <si>
    <t>713141136</t>
  </si>
  <si>
    <t>Montáž tepelné izolace střech plochých rohožemi, pásy, deskami, dílci, bloky (izolační materiál ve specifikaci) přilepenými za studena nízkoexpanzní (PUR) pěnou</t>
  </si>
  <si>
    <t>1251745254</t>
  </si>
  <si>
    <t>145</t>
  </si>
  <si>
    <t>28375993</t>
  </si>
  <si>
    <t>deska EPS 150 do plochých střech a podlah λ=0,035 tl 200mm</t>
  </si>
  <si>
    <t>97158481</t>
  </si>
  <si>
    <t>59,185*1,05 'Přepočtené koeficientem množství</t>
  </si>
  <si>
    <t>146</t>
  </si>
  <si>
    <t>713141336</t>
  </si>
  <si>
    <t>Montáž tepelné izolace střech plochých spádovými klíny v ploše přilepenými za studena nízkoexpanzní (PUR) pěnou</t>
  </si>
  <si>
    <t>1886958603</t>
  </si>
  <si>
    <t>147</t>
  </si>
  <si>
    <t>28376142</t>
  </si>
  <si>
    <t>klín izolační z pěnového polystyrenu EPS 150 spádový</t>
  </si>
  <si>
    <t>-546745684</t>
  </si>
  <si>
    <t>59,185*0,2 'Přepočtené koeficientem množství</t>
  </si>
  <si>
    <t>148</t>
  </si>
  <si>
    <t>713141356</t>
  </si>
  <si>
    <t>Montáž tepelné izolace střech plochých spádovými klíny na zhlaví atiky šířky do 500 mm přilepenými za studena nízkoexpanzní (PUR) pěnou</t>
  </si>
  <si>
    <t>-447541457</t>
  </si>
  <si>
    <t>10,005+(4,205+1,246+1,778+1,280+4,022)</t>
  </si>
  <si>
    <t>149</t>
  </si>
  <si>
    <t>28376141R</t>
  </si>
  <si>
    <t>klín izolační z XPS polystyrenu spádový</t>
  </si>
  <si>
    <t>-1818790725</t>
  </si>
  <si>
    <t>22,536*0,05 'Přepočtené koeficientem množství</t>
  </si>
  <si>
    <t>150</t>
  </si>
  <si>
    <t>713141396</t>
  </si>
  <si>
    <t>Montáž tepelné izolace střech plochých na konstrukce stěn převyšující úroveň střechy např. atiky, prostupy střešní krytinou do výšky 1 000 mm přilepenými za studena nízkoexpanzní (PUR) pěnou</t>
  </si>
  <si>
    <t>1769441815</t>
  </si>
  <si>
    <t>"vnitřní zateplení atiky</t>
  </si>
  <si>
    <t>151</t>
  </si>
  <si>
    <t>1939417919</t>
  </si>
  <si>
    <t>10,938*1,05 'Přepočtené koeficientem množství</t>
  </si>
  <si>
    <t>152</t>
  </si>
  <si>
    <t>713151111</t>
  </si>
  <si>
    <t>Montáž tepelné izolace střech šikmých rohožemi, pásy, deskami (izolační materiál ve specifikaci) kladenými volně mezi krokve</t>
  </si>
  <si>
    <t>-1743426835</t>
  </si>
  <si>
    <t>279</t>
  </si>
  <si>
    <t>63148157</t>
  </si>
  <si>
    <t>deska tepelně izolační minerální  univerzální λ=0,035 tl 160mm</t>
  </si>
  <si>
    <t>1132608342</t>
  </si>
  <si>
    <t>382,385*1,02 'Přepočtené koeficientem množství</t>
  </si>
  <si>
    <t>310</t>
  </si>
  <si>
    <t>713151132</t>
  </si>
  <si>
    <t>Montáž tepelné izolace střech šikmých rohožemi, pásy, deskami (izolační materiál ve specifikaci) kladenými volně nad krokve, sklonu střechy přes 30° do 45°</t>
  </si>
  <si>
    <t>-51902221</t>
  </si>
  <si>
    <t>311</t>
  </si>
  <si>
    <t>28329220</t>
  </si>
  <si>
    <t>fólie kontaktní difuzně propustná pro doplňkovou hydroizolační vrstvu, monolitická dvouvrstvá PES 270g/m2</t>
  </si>
  <si>
    <t>1819748847</t>
  </si>
  <si>
    <t>154</t>
  </si>
  <si>
    <t>713151141</t>
  </si>
  <si>
    <t>Montáž tepelné izolace střech šikmých rohožemi, pásy, deskami (izolační materiál ve specifikaci) připevněné sponkami reflexní pod krokve parotěsná , tloušťka izolace do 5 mm</t>
  </si>
  <si>
    <t>-315897271</t>
  </si>
  <si>
    <t>308</t>
  </si>
  <si>
    <t>28329282</t>
  </si>
  <si>
    <t>fólie PE vyztužená Al vrstvou pro parotěsnou vrstvu 170g/m2</t>
  </si>
  <si>
    <t>1441053812</t>
  </si>
  <si>
    <t>382,385*1,05 'Přepočtené koeficientem množství</t>
  </si>
  <si>
    <t>156</t>
  </si>
  <si>
    <t>713151214</t>
  </si>
  <si>
    <t>Montáž tepelné izolace střech šikmých rohožemi, pásy, deskami (izolační materiál ve specifikaci) připevněné sponkami reflexní nad krokve s difúzní spojovací páskou, tloušťka izolace přes 5 do 16 mm</t>
  </si>
  <si>
    <t>-699162918</t>
  </si>
  <si>
    <t>309</t>
  </si>
  <si>
    <t>595908R</t>
  </si>
  <si>
    <t>deska dřevovláknitá tepelně izolační tl 15mm</t>
  </si>
  <si>
    <t>2081482348</t>
  </si>
  <si>
    <t>Poznámka k položce:
Difúzně otevřená dřevovvláknitá deska. Faktor difúzního odporu 11. Deklarovaná hodnota
součinitele tepelné vodivosti 0,10 W/m*K. Objemová hmotnost cca 600-650 kg/m3. Třída realce
na oheň D.</t>
  </si>
  <si>
    <t>158</t>
  </si>
  <si>
    <t>713191115</t>
  </si>
  <si>
    <t>Montáž tepelné izolace stavebních konstrukcí - doplňky a konstrukční součásti podlah, stropů vrchem nebo střech překrytím pásem asfaltovým samolepícím na sucho</t>
  </si>
  <si>
    <t>133071502</t>
  </si>
  <si>
    <t>59,185"skladba S8</t>
  </si>
  <si>
    <t>159</t>
  </si>
  <si>
    <t>62866281</t>
  </si>
  <si>
    <t>pás asfaltový samolepicí modifikovaný SBS tl 3mm s vložkou ze skleněné tkaniny se spalitelnou fólií nebo jemnozrnným minerálním posypem nebo textilií na horním povrchu</t>
  </si>
  <si>
    <t>-1679362040</t>
  </si>
  <si>
    <t>74,585*1,05 'Přepočtené koeficientem množství</t>
  </si>
  <si>
    <t>160</t>
  </si>
  <si>
    <t>713191132</t>
  </si>
  <si>
    <t>Montáž tepelné izolace stavebních konstrukcí - doplňky a konstrukční součásti podlah, stropů vrchem nebo střech překrytím fólií separační z PE</t>
  </si>
  <si>
    <t>-1679261375</t>
  </si>
  <si>
    <t>161</t>
  </si>
  <si>
    <t>28329042</t>
  </si>
  <si>
    <t>fólie PE separační či ochranná tl 0,2mm</t>
  </si>
  <si>
    <t>51955316</t>
  </si>
  <si>
    <t>162</t>
  </si>
  <si>
    <t>998713102</t>
  </si>
  <si>
    <t>Přesun hmot pro izolace tepelné stanovený z hmotnosti přesunovaného materiálu vodorovná dopravní vzdálenost do 50 m v objektech výšky přes 6 m do 12 m</t>
  </si>
  <si>
    <t>821642044</t>
  </si>
  <si>
    <t>762</t>
  </si>
  <si>
    <t>Konstrukce tesařské</t>
  </si>
  <si>
    <t>163</t>
  </si>
  <si>
    <t>762082120</t>
  </si>
  <si>
    <t>Práce společné pro tesařské konstrukce profilování zhlaví trámů a ozdobných konců jednoduché seříznutí jedním řezem, plochy do 160 cm2</t>
  </si>
  <si>
    <t>953433520</t>
  </si>
  <si>
    <t>"pozice 4</t>
  </si>
  <si>
    <t>17*2</t>
  </si>
  <si>
    <t>164</t>
  </si>
  <si>
    <t>762082130</t>
  </si>
  <si>
    <t>Práce společné pro tesařské konstrukce profilování zhlaví trámů a ozdobných konců jednoduché seříznutí jedním řezem, plochy přes 160 do 320 cm2</t>
  </si>
  <si>
    <t>CS ÚRS 2019 01</t>
  </si>
  <si>
    <t>-1802464139</t>
  </si>
  <si>
    <t>"pozice 1.1 až 3.5</t>
  </si>
  <si>
    <t>(11+26+23+1+2+1+1+1+3+1)*2</t>
  </si>
  <si>
    <t>165</t>
  </si>
  <si>
    <t>762083122</t>
  </si>
  <si>
    <t>Impregnace řeziva proti dřevokaznému hmyzu, houbám a plísním máčením třída ohrožení 3 a 4</t>
  </si>
  <si>
    <t>CS ÚRS 2013 01</t>
  </si>
  <si>
    <t>69178632</t>
  </si>
  <si>
    <t>6,36+3,056+0,584</t>
  </si>
  <si>
    <t>166</t>
  </si>
  <si>
    <t>762332532</t>
  </si>
  <si>
    <t>Montáž vázaných konstrukcí krovů střech pultových, sedlových, valbových, stanových čtvercového nebo obdélníkového půdorysu, z řeziva hoblovaného průřezové plochy přes 120 do 224 cm2</t>
  </si>
  <si>
    <t>1487485054</t>
  </si>
  <si>
    <t>"pozice 1.1</t>
  </si>
  <si>
    <t>6,3*11</t>
  </si>
  <si>
    <t>"pozice 1.2</t>
  </si>
  <si>
    <t>3,8*26</t>
  </si>
  <si>
    <t>"pozice 1.3</t>
  </si>
  <si>
    <t>3,2*23</t>
  </si>
  <si>
    <t>"pozice 1.4</t>
  </si>
  <si>
    <t>1,5*1</t>
  </si>
  <si>
    <t>"pozice 2</t>
  </si>
  <si>
    <t>2*2</t>
  </si>
  <si>
    <t>4,4*17</t>
  </si>
  <si>
    <t>167</t>
  </si>
  <si>
    <t>60512131</t>
  </si>
  <si>
    <t>hranol stavební řezivo průřezu do 224cm2 dl 6-8m</t>
  </si>
  <si>
    <t>-446872584</t>
  </si>
  <si>
    <t>1,11+1,58+1,18+0,24+0,58+0,96</t>
  </si>
  <si>
    <t>168</t>
  </si>
  <si>
    <t>762332533</t>
  </si>
  <si>
    <t>Montáž vázaných konstrukcí krovů střech pultových, sedlových, valbových, stanových čtvercového nebo obdélníkového půdorysu, z řeziva hoblovaného průřezové plochy přes 224 do 288 cm2</t>
  </si>
  <si>
    <t>-1842027694</t>
  </si>
  <si>
    <t>"pozice 3.1</t>
  </si>
  <si>
    <t>6,5</t>
  </si>
  <si>
    <t>"pozice 3.2</t>
  </si>
  <si>
    <t>5,5</t>
  </si>
  <si>
    <t>"pozice 3.3</t>
  </si>
  <si>
    <t>8,5</t>
  </si>
  <si>
    <t>"pozice 3.4</t>
  </si>
  <si>
    <t>1,1*3</t>
  </si>
  <si>
    <t>"pozice 3.5</t>
  </si>
  <si>
    <t>4,8</t>
  </si>
  <si>
    <t>169</t>
  </si>
  <si>
    <t>60512136</t>
  </si>
  <si>
    <t>hranol stavební řezivo průřezu do 288cm2 dl 6-8m</t>
  </si>
  <si>
    <t>1489400019</t>
  </si>
  <si>
    <t>0,16+0,14+0,21+0,08+0,12</t>
  </si>
  <si>
    <t>170</t>
  </si>
  <si>
    <t>762342216</t>
  </si>
  <si>
    <t>Bednění a laťování montáž laťování střech jednoduchých sklonu do 60° při osové vzdálenosti latí přes 360 do 600 mm</t>
  </si>
  <si>
    <t>-913258253</t>
  </si>
  <si>
    <t>171</t>
  </si>
  <si>
    <t>60514106</t>
  </si>
  <si>
    <t>řezivo jehličnaté lať pevnostní třída S10-13 průřez 40x60mm</t>
  </si>
  <si>
    <t>-718494985</t>
  </si>
  <si>
    <t>382,385*3,33*0,06*0,04</t>
  </si>
  <si>
    <t>172</t>
  </si>
  <si>
    <t>762342441</t>
  </si>
  <si>
    <t>Bednění a laťování montáž lišt trojúhelníkových nebo kontralatí</t>
  </si>
  <si>
    <t>786070410</t>
  </si>
  <si>
    <t>11*6,3</t>
  </si>
  <si>
    <t>26*3,8</t>
  </si>
  <si>
    <t>23*3,2</t>
  </si>
  <si>
    <t>1*1,5</t>
  </si>
  <si>
    <t>173</t>
  </si>
  <si>
    <t>-1922974237</t>
  </si>
  <si>
    <t>243,2*0,04*0,06</t>
  </si>
  <si>
    <t>307</t>
  </si>
  <si>
    <t>76236131R</t>
  </si>
  <si>
    <t>Konstrukční vrstva pod klempířské prvky pro oplechování horních ploch zdí a nadezdívek (atik) z desek šroubovaných do podkladu, tloušťky desky 21 mm</t>
  </si>
  <si>
    <t>1902844448</t>
  </si>
  <si>
    <t>Poznámka k položce:
viz detail atiky</t>
  </si>
  <si>
    <t>174</t>
  </si>
  <si>
    <t>762395000</t>
  </si>
  <si>
    <t>Spojovací prostředky pro montáž krovu, bednění, laťování, světlíky, klíny</t>
  </si>
  <si>
    <t>1757281760</t>
  </si>
  <si>
    <t>175</t>
  </si>
  <si>
    <t>998762102</t>
  </si>
  <si>
    <t>Přesun hmot pro konstrukce tesařské stanovený z hmotnosti přesunovaného materiálu vodorovná dopravní vzdálenost do 50 m v objektech výšky přes 6 do 12 m</t>
  </si>
  <si>
    <t>-1851825910</t>
  </si>
  <si>
    <t>763</t>
  </si>
  <si>
    <t>Konstrukce suché výstavby</t>
  </si>
  <si>
    <t>176</t>
  </si>
  <si>
    <t>763131471</t>
  </si>
  <si>
    <t>Podhled ze sádrokartonových desek dvouvrstvá zavěšená spodní konstrukce z ocelových profilů CD, UD jednoduše opláštěná deskou impregnovanou protipožární DFH2, tl. 12,5 mm, bez izolace, REI do 90</t>
  </si>
  <si>
    <t>-746907183</t>
  </si>
  <si>
    <t>108,79*2</t>
  </si>
  <si>
    <t>177</t>
  </si>
  <si>
    <t>763135101</t>
  </si>
  <si>
    <t>Montáž sádrokartonového podhledu kazetového demontovatelného, velikosti kazet 600x600 mm včetně zavěšené nosné konstrukce viditelné</t>
  </si>
  <si>
    <t>-744148906</t>
  </si>
  <si>
    <t>"D.1.1.20 VÝKRES RASTRU KAZETOVÉHO PODHLEDU-1.png</t>
  </si>
  <si>
    <t>6,355+5,547+4,172+3,241+15,106+10,099+6,766+10,263</t>
  </si>
  <si>
    <t>178</t>
  </si>
  <si>
    <t>59030570</t>
  </si>
  <si>
    <t>podhled kazetový bez děrování viditelný rastr tl 10mm 600x600mm</t>
  </si>
  <si>
    <t>-788948094</t>
  </si>
  <si>
    <t>61,549*1,05 'Přepočtené koeficientem množství</t>
  </si>
  <si>
    <t>179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</si>
  <si>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</si>
  <si>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</si>
  <si>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-1877496257</t>
  </si>
  <si>
    <t>764</t>
  </si>
  <si>
    <t>Konstrukce klempířské</t>
  </si>
  <si>
    <t>180</t>
  </si>
  <si>
    <t>7642244R2</t>
  </si>
  <si>
    <t>Oplechování horních ploch a nadezdívek (atik) bez rohů z poplastovaného plechu mechanicky kotvené rš 800 mm</t>
  </si>
  <si>
    <t>-168729421</t>
  </si>
  <si>
    <t>"K6</t>
  </si>
  <si>
    <t>"K7</t>
  </si>
  <si>
    <t>4,2</t>
  </si>
  <si>
    <t>"K8</t>
  </si>
  <si>
    <t>"K9</t>
  </si>
  <si>
    <t>"K10</t>
  </si>
  <si>
    <t>"K11</t>
  </si>
  <si>
    <t>"K23</t>
  </si>
  <si>
    <t>6,8</t>
  </si>
  <si>
    <t>181</t>
  </si>
  <si>
    <t>7642244R1</t>
  </si>
  <si>
    <t>Oplechování horních ploch zdí a nadezdívek (atik) z poplastovaného plechu mechanicky kotvené rš 200 mm</t>
  </si>
  <si>
    <t>481480758</t>
  </si>
  <si>
    <t>"příponky</t>
  </si>
  <si>
    <t>10*2</t>
  </si>
  <si>
    <t>4,2*2</t>
  </si>
  <si>
    <t>3*2</t>
  </si>
  <si>
    <t>2*6,8</t>
  </si>
  <si>
    <t>182</t>
  </si>
  <si>
    <t>764226404</t>
  </si>
  <si>
    <t>Oplechování parapetů z hliníkového plechu rovných mechanicky kotvené, bez rohů rš 330 mm</t>
  </si>
  <si>
    <t>-1997865753</t>
  </si>
  <si>
    <t>"K1</t>
  </si>
  <si>
    <t>"K2</t>
  </si>
  <si>
    <t>"K3</t>
  </si>
  <si>
    <t>"K5</t>
  </si>
  <si>
    <t>183</t>
  </si>
  <si>
    <t>7642264R3</t>
  </si>
  <si>
    <t>Oplechování parapetů z poplastovaného plechu rovných mechanicky kotvené, bez rohů rš 330 mm</t>
  </si>
  <si>
    <t>1823988797</t>
  </si>
  <si>
    <t>"K4</t>
  </si>
  <si>
    <t>184</t>
  </si>
  <si>
    <t>7642424R1</t>
  </si>
  <si>
    <t>Oplechování střešních prvků z poplastovaného plechu okapu okapovým plechem střechy rovné rš 330 mm</t>
  </si>
  <si>
    <t>1879782518</t>
  </si>
  <si>
    <t>"K20</t>
  </si>
  <si>
    <t>2*8,7</t>
  </si>
  <si>
    <t>"K21</t>
  </si>
  <si>
    <t>2*12,5</t>
  </si>
  <si>
    <t>"K22</t>
  </si>
  <si>
    <t>4*13,6</t>
  </si>
  <si>
    <t>185</t>
  </si>
  <si>
    <t>7645414R1</t>
  </si>
  <si>
    <t>Žlab podokapní z poplastovaného plechu včetně háků a čel půlkruhový rš 330 mm</t>
  </si>
  <si>
    <t>944875933</t>
  </si>
  <si>
    <t>"K13</t>
  </si>
  <si>
    <t>"K14</t>
  </si>
  <si>
    <t>"K15</t>
  </si>
  <si>
    <t>"K19</t>
  </si>
  <si>
    <t>2*4,6</t>
  </si>
  <si>
    <t>186</t>
  </si>
  <si>
    <t>7645414R2</t>
  </si>
  <si>
    <t>Žlab podokapní z poplastovaného plechu včetně háků a čel kotlík oválný (trychtýřový), rš žlabu/průměr svodu 330/80 mm</t>
  </si>
  <si>
    <t>1236237838</t>
  </si>
  <si>
    <t>"K16</t>
  </si>
  <si>
    <t>"K17</t>
  </si>
  <si>
    <t>"K18</t>
  </si>
  <si>
    <t>187</t>
  </si>
  <si>
    <t>7645414R3</t>
  </si>
  <si>
    <t>Žlab podokapní z poplastovaného plechu včetně háků a čel kotlík oválný (trychtýřový), rš žlabu/průměr svodu 330/100 mm</t>
  </si>
  <si>
    <t>1535183061</t>
  </si>
  <si>
    <t>"K12</t>
  </si>
  <si>
    <t>188</t>
  </si>
  <si>
    <t>764548R2</t>
  </si>
  <si>
    <t>Svody kruhové včetně objímek, kolen, odskoků z poplastovaného plechu průměru 80 mm</t>
  </si>
  <si>
    <t>-59116752</t>
  </si>
  <si>
    <t>8*2,2</t>
  </si>
  <si>
    <t>8*4,5</t>
  </si>
  <si>
    <t>2*2,5</t>
  </si>
  <si>
    <t>189</t>
  </si>
  <si>
    <t>764548R1</t>
  </si>
  <si>
    <t>Svod z poplastovaného plechu včetně objímek, kolen a odskoků kruhový, průměru 100 mm</t>
  </si>
  <si>
    <t>308544160</t>
  </si>
  <si>
    <t>2*4</t>
  </si>
  <si>
    <t>190</t>
  </si>
  <si>
    <t>998764102</t>
  </si>
  <si>
    <t>Přesun hmot pro konstrukce klempířské stanovený z hmotnosti přesunovaného materiálu vodorovná dopravní vzdálenost do 50 m v objektech výšky přes 6 do 12 m</t>
  </si>
  <si>
    <t>-899833989</t>
  </si>
  <si>
    <t>765</t>
  </si>
  <si>
    <t>Krytina skládaná</t>
  </si>
  <si>
    <t>316</t>
  </si>
  <si>
    <t>765121014</t>
  </si>
  <si>
    <t>Montáž krytiny betonové sklonu do 30° drážkové na sucho, počet kusů přes 8 do 10 ks/m2</t>
  </si>
  <si>
    <t>887033836</t>
  </si>
  <si>
    <t>317</t>
  </si>
  <si>
    <t>59244530</t>
  </si>
  <si>
    <t>taška betonová pro sklon střechy od 7° základní 1/1 365x480mm</t>
  </si>
  <si>
    <t>1994626564</t>
  </si>
  <si>
    <t>382,385*9 'Přepočtené koeficientem množství</t>
  </si>
  <si>
    <t>318</t>
  </si>
  <si>
    <t>765121201</t>
  </si>
  <si>
    <t>Montáž krytiny betonové okapové hrany s okapním větrací pásem</t>
  </si>
  <si>
    <t>1098771475</t>
  </si>
  <si>
    <t>13,6*4</t>
  </si>
  <si>
    <t>194</t>
  </si>
  <si>
    <t>59660027</t>
  </si>
  <si>
    <t>pás ochranný větrací okapní Al š 100mm</t>
  </si>
  <si>
    <t>-1032529456</t>
  </si>
  <si>
    <t>54*1,1 'Přepočtené koeficientem množství</t>
  </si>
  <si>
    <t>319</t>
  </si>
  <si>
    <t>765121251</t>
  </si>
  <si>
    <t>Montáž krytiny betonové hřebene na sucho vkládaným větracím pásem</t>
  </si>
  <si>
    <t>137454550</t>
  </si>
  <si>
    <t>13,6+13,6</t>
  </si>
  <si>
    <t>324</t>
  </si>
  <si>
    <t>59244497</t>
  </si>
  <si>
    <t xml:space="preserve">taška betonová velkoformátová lehká hřebenáč </t>
  </si>
  <si>
    <t>-1949647607</t>
  </si>
  <si>
    <t>27,2*3 'Přepočtené koeficientem množství</t>
  </si>
  <si>
    <t>320</t>
  </si>
  <si>
    <t>59244003</t>
  </si>
  <si>
    <t>pás větrací hřebene a nároží vrapovaný s kovovou výztužnou mřížkou, lepící proužky, 1 role/5 m</t>
  </si>
  <si>
    <t>-215818844</t>
  </si>
  <si>
    <t>321</t>
  </si>
  <si>
    <t>765121341</t>
  </si>
  <si>
    <t>Montáž krytiny betonové štítové hrany na sucho okrajovými taškami</t>
  </si>
  <si>
    <t>-1728387513</t>
  </si>
  <si>
    <t>3,54*4</t>
  </si>
  <si>
    <t>322</t>
  </si>
  <si>
    <t>59244492</t>
  </si>
  <si>
    <t>taška betonová velkoformátová lehká krajní levá</t>
  </si>
  <si>
    <t>1738487824</t>
  </si>
  <si>
    <t>9*4</t>
  </si>
  <si>
    <t>323</t>
  </si>
  <si>
    <t>59244493</t>
  </si>
  <si>
    <t>taška betonová velkoformátová lehká krajní pravá</t>
  </si>
  <si>
    <t>335823956</t>
  </si>
  <si>
    <t>998765102</t>
  </si>
  <si>
    <t>Přesun hmot pro krytiny skládané stanovený z hmotnosti přesunovaného materiálu vodorovná dopravní vzdálenost do 50 m na objektech výšky přes 6 do 12 m</t>
  </si>
  <si>
    <t>1927292403</t>
  </si>
  <si>
    <t>766</t>
  </si>
  <si>
    <t>Konstrukce truhlářské</t>
  </si>
  <si>
    <t>201</t>
  </si>
  <si>
    <t>766211200</t>
  </si>
  <si>
    <t>Montáž madel schodišťových dřevěných průběžných</t>
  </si>
  <si>
    <t>-1333315772</t>
  </si>
  <si>
    <t>(3,397+2,636+4,880)*2</t>
  </si>
  <si>
    <t>202</t>
  </si>
  <si>
    <t>55343050</t>
  </si>
  <si>
    <t>madlo a svodidlo ochranné, Al profil v 90mm, š 30mm, opláštění antibak.vinyl, vč. samolep. pásek tl 1mm, Bs2d0, antibak spojky</t>
  </si>
  <si>
    <t>-470331385</t>
  </si>
  <si>
    <t>21,3980392156863*1,02 'Přepočtené koeficientem množství</t>
  </si>
  <si>
    <t>203</t>
  </si>
  <si>
    <t>766622116</t>
  </si>
  <si>
    <t>Montáž oken plastových včetně montáže rámu plochy přes 1 m2 pevných do zdiva, výšky přes 1,5 do 2,5 m</t>
  </si>
  <si>
    <t>898820730</t>
  </si>
  <si>
    <t>"O9</t>
  </si>
  <si>
    <t>4*3</t>
  </si>
  <si>
    <t>204</t>
  </si>
  <si>
    <t>61140045</t>
  </si>
  <si>
    <t>okno plastové s fixním zasklením dvojsklo přes plochu 1m2 v 1,5-2,5m</t>
  </si>
  <si>
    <t>-1461241662</t>
  </si>
  <si>
    <t>205</t>
  </si>
  <si>
    <t>766622131</t>
  </si>
  <si>
    <t>Montáž oken plastových včetně montáže rámu plochy přes 1 m2 otevíravých do zdiva, výšky do 1,5 m</t>
  </si>
  <si>
    <t>-536825609</t>
  </si>
  <si>
    <t>"O2</t>
  </si>
  <si>
    <t>"O4</t>
  </si>
  <si>
    <t>2*3,125</t>
  </si>
  <si>
    <t>"O5</t>
  </si>
  <si>
    <t>3*1,25</t>
  </si>
  <si>
    <t>"O6</t>
  </si>
  <si>
    <t>2*1,25</t>
  </si>
  <si>
    <t>"O10</t>
  </si>
  <si>
    <t>12*2,2</t>
  </si>
  <si>
    <t>"O11</t>
  </si>
  <si>
    <t>2*2,2</t>
  </si>
  <si>
    <t>206</t>
  </si>
  <si>
    <t>61140051</t>
  </si>
  <si>
    <t>okno plastové otevíravé/sklopné dvojsklo přes plochu 1m2 do v 1,5m</t>
  </si>
  <si>
    <t>-1016974389</t>
  </si>
  <si>
    <t>Poznámka k položce:
Uw= 1,1 W/m2K.</t>
  </si>
  <si>
    <t>207</t>
  </si>
  <si>
    <t>766622132</t>
  </si>
  <si>
    <t>Montáž oken plastových včetně montáže rámu plochy přes 1 m2 otevíravých do zdiva, výšky přes 1,5 do 2,5 m</t>
  </si>
  <si>
    <t>-1890732922</t>
  </si>
  <si>
    <t>"O1</t>
  </si>
  <si>
    <t>2*3,75</t>
  </si>
  <si>
    <t>"O3</t>
  </si>
  <si>
    <t>2*2,25</t>
  </si>
  <si>
    <t>"O7</t>
  </si>
  <si>
    <t>"O8</t>
  </si>
  <si>
    <t>208</t>
  </si>
  <si>
    <t>61140053</t>
  </si>
  <si>
    <t>okno plastové otevíravé/sklopné dvojsklo přes plochu 1m2 v 1,5-2,5m</t>
  </si>
  <si>
    <t>-417893421</t>
  </si>
  <si>
    <t>287</t>
  </si>
  <si>
    <t>766660171</t>
  </si>
  <si>
    <t>Montáž dveřních křídel dřevěných nebo plastových otevíravých do obložkové zárubně povrchově upravených jednokřídlových, šířky do 800 mm</t>
  </si>
  <si>
    <t>226314608</t>
  </si>
  <si>
    <t>1+2+9+14</t>
  </si>
  <si>
    <t>293</t>
  </si>
  <si>
    <t>61162085.1</t>
  </si>
  <si>
    <t>dveře jednokřídlé dřevotřískové povrch laminátový plné 700x1970/2100mm</t>
  </si>
  <si>
    <t>-431411872</t>
  </si>
  <si>
    <t>Poznámka k položce:
VNITŘNÍ DVEŘE
- otvíravé
- CPL laminát. MDF desky
- dekor buk (před realizací investor vybere
přesný dekor dle vzorníku)
- dodávka vč. obložkových zárubní
- obložka CPL laminát, dekor dub
- klika - klika
- vložkový zámek
- dveře půjdou otevřít generálním klíče,
který bude mít k dispozici perosnál</t>
  </si>
  <si>
    <t>"D05</t>
  </si>
  <si>
    <t>294</t>
  </si>
  <si>
    <t>61162085.2</t>
  </si>
  <si>
    <t>-1790546344</t>
  </si>
  <si>
    <t>Poznámka k položce:
VNITŘNÍ DVEŘE
- otvíravé
- CPL laminát. MDF desky
- dekor buk (před realizací investor vybere
přesný dekor dle vzorníku)
- dodávka vč. obložkových zárubní
- obložka CPL laminát, dekor dub
- klika - klika
- kulová rozeta/vložkový zámek
- dveře půjdou otevřít generálním klíče,
který bude mít k dispozici perosnál</t>
  </si>
  <si>
    <t>"D06</t>
  </si>
  <si>
    <t>291</t>
  </si>
  <si>
    <t>61162086.1</t>
  </si>
  <si>
    <t>dveře jednokřídlé dřevotřískové povrch laminátový plné 800x1970/2100mm</t>
  </si>
  <si>
    <t>814636340</t>
  </si>
  <si>
    <t>"D07</t>
  </si>
  <si>
    <t>4+5</t>
  </si>
  <si>
    <t>292</t>
  </si>
  <si>
    <t>61162086.2</t>
  </si>
  <si>
    <t>1483577137</t>
  </si>
  <si>
    <t>"D08</t>
  </si>
  <si>
    <t>288</t>
  </si>
  <si>
    <t>766660172</t>
  </si>
  <si>
    <t>Montáž dveřních křídel dřevěných nebo plastových otevíravých do obložkové zárubně povrchově upravených jednokřídlových, šířky přes 800 mm</t>
  </si>
  <si>
    <t>1706351179</t>
  </si>
  <si>
    <t>"D09</t>
  </si>
  <si>
    <t>210</t>
  </si>
  <si>
    <t>61162087</t>
  </si>
  <si>
    <t>dveře jednokřídlé dřevotřískové povrch laminátový plné 900x1970/2100mm</t>
  </si>
  <si>
    <t>-691109615</t>
  </si>
  <si>
    <t>289</t>
  </si>
  <si>
    <t>766660411</t>
  </si>
  <si>
    <t>Montáž dveřních křídel dřevěných nebo plastových vchodových dveří včetně rámu do zdiva jednokřídlových bez nadsvětlíku</t>
  </si>
  <si>
    <t>1559773472</t>
  </si>
  <si>
    <t>"D11</t>
  </si>
  <si>
    <t>2+2</t>
  </si>
  <si>
    <t>290</t>
  </si>
  <si>
    <t>6117418R</t>
  </si>
  <si>
    <t>dveře dřevěné vchodové plné palubkové smrkové 1křídlé 800x1970mm</t>
  </si>
  <si>
    <t>1019420113</t>
  </si>
  <si>
    <t>Poznámka k položce:
VENKOVNÍ DVEŘE OBJEKTŮ SO02 A SO03
- otvíravé
- dřevěný rám, dřevěný obklad
- obklad ošetřen technologií
THERMOWOOD
- dřevěný rám
- klika - klika
- vložkový zámek
- dveře půjdou otevřít generálním klíče,
který bude mít k dispozici perosnál
vč.zárubní</t>
  </si>
  <si>
    <t>223</t>
  </si>
  <si>
    <t>766660729</t>
  </si>
  <si>
    <t>Montáž dveřních doplňků dveřního kování interiérového štítku s klikou</t>
  </si>
  <si>
    <t>-977809494</t>
  </si>
  <si>
    <t>224</t>
  </si>
  <si>
    <t>54914622</t>
  </si>
  <si>
    <t>kování dveřní vrchní klika včetně štítu a montážního materiálu BB 72 matný nikl</t>
  </si>
  <si>
    <t>-1944304215</t>
  </si>
  <si>
    <t>225</t>
  </si>
  <si>
    <t>7666710R1</t>
  </si>
  <si>
    <t>Montáž střešních oken dřevěných nebo plastových kyvných, výklopných/kyvných s okenním rámem a lemováním, s plisovaným límcem, s napojením na krytinu do krytiny tvarované, rozměru 100 x 200 cm</t>
  </si>
  <si>
    <t>-2085836624</t>
  </si>
  <si>
    <t>"O12</t>
  </si>
  <si>
    <t>226</t>
  </si>
  <si>
    <t>611247R</t>
  </si>
  <si>
    <t>okno střešní dřevěné bílé PU povrch kyvné, izolační trojsklo 100 x 200 cm, Uw=1,0 Al oplechování</t>
  </si>
  <si>
    <t>389095688</t>
  </si>
  <si>
    <t>281</t>
  </si>
  <si>
    <t>7666821R</t>
  </si>
  <si>
    <t>Montáž zárubní dřevěných, plastových nebo z lamina obložkových, pro dveře jednokřídlové, tloušťky stěny do 350 mm</t>
  </si>
  <si>
    <t>-1451567044</t>
  </si>
  <si>
    <t>282</t>
  </si>
  <si>
    <t>6118227R</t>
  </si>
  <si>
    <t>zárubeň obložková pro dveře 1křídlé 600,700,800,900x1970mm tl do 350mm dub,buk</t>
  </si>
  <si>
    <t>1979516783</t>
  </si>
  <si>
    <t>227</t>
  </si>
  <si>
    <t>766694111</t>
  </si>
  <si>
    <t>Montáž ostatních truhlářských konstrukcí parapetních desek dřevěných nebo plastových šířky do 300 mm, délky do 1000 mm</t>
  </si>
  <si>
    <t>208201197</t>
  </si>
  <si>
    <t>228</t>
  </si>
  <si>
    <t>766694112</t>
  </si>
  <si>
    <t>Montáž ostatních truhlářských konstrukcí parapetních desek dřevěných nebo plastových šířky do 300 mm, délky přes 1000 do 1600 mm</t>
  </si>
  <si>
    <t>280249629</t>
  </si>
  <si>
    <t>229</t>
  </si>
  <si>
    <t>766694113</t>
  </si>
  <si>
    <t>Montáž ostatních truhlářských konstrukcí parapetních desek dřevěných nebo plastových šířky do 300 mm, délky přes 1600 do 2600 mm</t>
  </si>
  <si>
    <t>-361605855</t>
  </si>
  <si>
    <t>230</t>
  </si>
  <si>
    <t>766694114</t>
  </si>
  <si>
    <t>Montáž ostatních truhlářských konstrukcí parapetních desek dřevěných nebo plastových šířky do 300 mm, délky přes 2600 mm</t>
  </si>
  <si>
    <t>-884648918</t>
  </si>
  <si>
    <t>231</t>
  </si>
  <si>
    <t>60794103</t>
  </si>
  <si>
    <t>deska parapetní dřevotřísková vnitřní 300x1000mm</t>
  </si>
  <si>
    <t>1584136000</t>
  </si>
  <si>
    <t>2*1</t>
  </si>
  <si>
    <t>4*1,5</t>
  </si>
  <si>
    <t>12*2</t>
  </si>
  <si>
    <t>2*1,5</t>
  </si>
  <si>
    <t>3*1</t>
  </si>
  <si>
    <t>232</t>
  </si>
  <si>
    <t>60794121</t>
  </si>
  <si>
    <t>koncovka PVC k parapetním dřevotřískovým deskám 600mm</t>
  </si>
  <si>
    <t>1798193345</t>
  </si>
  <si>
    <t>233</t>
  </si>
  <si>
    <t>998766102</t>
  </si>
  <si>
    <t>Přesun hmot pro konstrukce truhlářské stanovený z hmotnosti přesunovaného materiálu vodorovná dopravní vzdálenost do 50 m v objektech výšky přes 6 do 12 m</t>
  </si>
  <si>
    <t>867447038</t>
  </si>
  <si>
    <t>767</t>
  </si>
  <si>
    <t>Konstrukce zámečnické</t>
  </si>
  <si>
    <t>234</t>
  </si>
  <si>
    <t>767163121</t>
  </si>
  <si>
    <t>Montáž kompletního kovového zábradlí přímého z dílců v rovině (na rovné ploše) kotveného do betonu</t>
  </si>
  <si>
    <t>6584463</t>
  </si>
  <si>
    <t>"K24</t>
  </si>
  <si>
    <t>6,5*2</t>
  </si>
  <si>
    <t>"K26</t>
  </si>
  <si>
    <t>1,3*2</t>
  </si>
  <si>
    <t>235</t>
  </si>
  <si>
    <t>55342284</t>
  </si>
  <si>
    <t>zábradlí s hranatým sloupkem a hranatými pruty s horním kotvením</t>
  </si>
  <si>
    <t>1948990356</t>
  </si>
  <si>
    <t>236</t>
  </si>
  <si>
    <t>767163221</t>
  </si>
  <si>
    <t>Montáž kompletního kovového zábradlí přímého z dílců na schodišti kotveného do betonu</t>
  </si>
  <si>
    <t>-1031322074</t>
  </si>
  <si>
    <t>"K25</t>
  </si>
  <si>
    <t>2,3*4</t>
  </si>
  <si>
    <t>237</t>
  </si>
  <si>
    <t>-259158284</t>
  </si>
  <si>
    <t>300</t>
  </si>
  <si>
    <t>7676301R</t>
  </si>
  <si>
    <t>Montáž posuvných dveří z hliníkových profilů, posuvných výšky do 2200 mm celkové šířky do 2000 mm</t>
  </si>
  <si>
    <t>-1008047133</t>
  </si>
  <si>
    <t>"D02</t>
  </si>
  <si>
    <t>301</t>
  </si>
  <si>
    <t>553291R1</t>
  </si>
  <si>
    <t xml:space="preserve">Vnitřní dveře hliníkové posuvné </t>
  </si>
  <si>
    <t>-1140301990</t>
  </si>
  <si>
    <t>Poznámka k položce:
VNITŘNÍ DVEŘE POSUVNÉ
- dvoukřídlé
- jedno křídlo posuvné, jedno křídlo pevné
- rám hliník, výplň čiré sklo
- madlo - madlo
- dekor buk
- dodávka vč. obložkových zárubní
- obložka hliník, dekor dub
- bez požadavků na součinitel prostupu
tepla
- dveře nebudou zamykatelné
- vč. obložkové zárubně</t>
  </si>
  <si>
    <t>302</t>
  </si>
  <si>
    <t>7676301R2</t>
  </si>
  <si>
    <t>Montáž hliníkových zdvižně posuvných dveří výšky do 2200 mm a šířky do 3000 mm</t>
  </si>
  <si>
    <t>309501801</t>
  </si>
  <si>
    <t>"D03</t>
  </si>
  <si>
    <t>303</t>
  </si>
  <si>
    <t>553291R2</t>
  </si>
  <si>
    <t>-2018174555</t>
  </si>
  <si>
    <t>304</t>
  </si>
  <si>
    <t>7676401R1</t>
  </si>
  <si>
    <t>Montáž dveří hliníkových vchodových jednokřídlových s pevnými bočním díly</t>
  </si>
  <si>
    <t>-953021335</t>
  </si>
  <si>
    <t>"D12</t>
  </si>
  <si>
    <t>305</t>
  </si>
  <si>
    <t>55341311.R3</t>
  </si>
  <si>
    <t>dveře Al vchodové jednokřídlé s pevnými bočními díly (1000+1000+1000) x 1970 mm</t>
  </si>
  <si>
    <t>266955711</t>
  </si>
  <si>
    <t>Poznámka k položce:
VSTUPNÍ DVEŘE JEDNOKŘÍDLÉ
- jednokřídlé
- otvíravé
- rám hliník, výplň čiré sklo
- klika - koule
- vložkový zámek
- barva antracit RAL 7016 (interiér i exteriér)
- součinitel prostupu tepla
min. UW = 1,10 W/m2K
- dveře půjdou otevřít generálním klíče,
který bude mít k dispozici perosnál</t>
  </si>
  <si>
    <t>285</t>
  </si>
  <si>
    <t>7676402R1</t>
  </si>
  <si>
    <t>Montáž dveří hliníkových vchodových dvoukřídlových bez nadsvětlíku</t>
  </si>
  <si>
    <t>168864356</t>
  </si>
  <si>
    <t>"D01</t>
  </si>
  <si>
    <t>1+2</t>
  </si>
  <si>
    <t>286</t>
  </si>
  <si>
    <t>55341311.R1</t>
  </si>
  <si>
    <t>dveře Al vchodové dvoukřídlové do š 1600mm</t>
  </si>
  <si>
    <t>130943948</t>
  </si>
  <si>
    <t>Poznámka k položce:
VSTUPNÍ DVEŘE DVOUKŘÍDLÉ
- dvoukřídlé
- otvíravé obě křídla
- rám hliník, výplň čiré sklo
- klika - koule
- vložkový zámek
- barva antracit RAL 7016 (interiér i exteriér)
- součinitel prostupu tepla
min. UW = 1,10 W/m2K
- dveře půjdou otevřít generálním klíče,
který bude mít k dispozici perosnál</t>
  </si>
  <si>
    <t>296</t>
  </si>
  <si>
    <t>7676402R2</t>
  </si>
  <si>
    <t>Montáž dveří hliníkových dvoukřídlových bez nadsvětlíku</t>
  </si>
  <si>
    <t>1586618208</t>
  </si>
  <si>
    <t>"D04</t>
  </si>
  <si>
    <t>295</t>
  </si>
  <si>
    <t>55341311.R2</t>
  </si>
  <si>
    <t>1804323188</t>
  </si>
  <si>
    <t>Poznámka k položce:
VNITŘNÍ DVEŘE DVOUKŘÍDLÉ
- dvoukřídlé
- otvíravé obě křídla
- rám hliník, výplň čiré sklo
- klika - koule
- dekor buk
- dodávka vč. obložkových zárubní
- obložka hliník, dekor dub
- bez požadavků na součinitel prostupu
tepla
- dveře nebudou zamykatelné
- vč. obložkové zárubně</t>
  </si>
  <si>
    <t>299</t>
  </si>
  <si>
    <t>76764651R</t>
  </si>
  <si>
    <t>Dodávka a montáž dveří hliníkových protipožárních jednokřídlových, vč. obložkové zárubně</t>
  </si>
  <si>
    <t>-1421042290</t>
  </si>
  <si>
    <t>"D10</t>
  </si>
  <si>
    <t>298</t>
  </si>
  <si>
    <t>553411R01</t>
  </si>
  <si>
    <t>dveře vnitřní hliníkové 1křídlé 900x1970mm, EW15DP3-C2 + obložková zárubeň</t>
  </si>
  <si>
    <t>-1025136628</t>
  </si>
  <si>
    <t>Poznámka k položce:
VNITŘNÍ DVEŘE
- otvíravé
- hliníkové
- dekor buk (před realizací investor vybere
přesný dekor dle vzorníku)
- dodávka vč. obložkových zárubní
- klika - klika
- vložkový zámek
- POŽÁRNÍ ODOLNOST: EW15DP3-C2
- dveře půjdou otevřít generálním klíče,
který bude mít k dispozici perosnál
- vč. obložkové zárubně</t>
  </si>
  <si>
    <t>238</t>
  </si>
  <si>
    <t>767995115</t>
  </si>
  <si>
    <t>Montáž ostatních atypických zámečnických konstrukcí hmotnosti přes 50 do 100 kg</t>
  </si>
  <si>
    <t>kg</t>
  </si>
  <si>
    <t>-1537936125</t>
  </si>
  <si>
    <t>3210+259+829+64</t>
  </si>
  <si>
    <t>239</t>
  </si>
  <si>
    <t>1301094R1</t>
  </si>
  <si>
    <t xml:space="preserve">ocel profilová U 240 </t>
  </si>
  <si>
    <t>-697753519</t>
  </si>
  <si>
    <t>313</t>
  </si>
  <si>
    <t>1301093R2</t>
  </si>
  <si>
    <t xml:space="preserve">ocel profilová U 200 </t>
  </si>
  <si>
    <t>1532834093</t>
  </si>
  <si>
    <t>2,56*4*25,3/1000</t>
  </si>
  <si>
    <t>240</t>
  </si>
  <si>
    <t>13010980</t>
  </si>
  <si>
    <t>ocel profilová HE-B 200 jakost 11 375</t>
  </si>
  <si>
    <t>1640928336</t>
  </si>
  <si>
    <t>6,76*2*61,3/1000</t>
  </si>
  <si>
    <t>314</t>
  </si>
  <si>
    <t>13611232</t>
  </si>
  <si>
    <t xml:space="preserve">plech ocelový hladký tl 12mm </t>
  </si>
  <si>
    <t>668365343</t>
  </si>
  <si>
    <t>(0,21*0,28)*2*93,6/1000</t>
  </si>
  <si>
    <t>(0,21*0,20)*12*93,6/1000</t>
  </si>
  <si>
    <t>(0,21*0,16)*2*93,6/1000</t>
  </si>
  <si>
    <t>241</t>
  </si>
  <si>
    <t>767R1</t>
  </si>
  <si>
    <t xml:space="preserve">Dodávka a montáž žaluzií dle výpisu prvků </t>
  </si>
  <si>
    <t>kpl</t>
  </si>
  <si>
    <t>-1472858837</t>
  </si>
  <si>
    <t>242</t>
  </si>
  <si>
    <t>767R2</t>
  </si>
  <si>
    <t>Výroba a montáž nadvchodových přístřešků dle PD</t>
  </si>
  <si>
    <t>1519336716</t>
  </si>
  <si>
    <t>"pozice Z14</t>
  </si>
  <si>
    <t>280</t>
  </si>
  <si>
    <t>767R3</t>
  </si>
  <si>
    <t>-889723010</t>
  </si>
  <si>
    <t>"pozice Z15</t>
  </si>
  <si>
    <t>243</t>
  </si>
  <si>
    <t>998767102</t>
  </si>
  <si>
    <t>Přesun hmot pro zámečnické konstrukce stanovený z hmotnosti přesunovaného materiálu vodorovná dopravní vzdálenost do 50 m v objektech výšky přes 6 do 12 m</t>
  </si>
  <si>
    <t>-147967562</t>
  </si>
  <si>
    <t>771</t>
  </si>
  <si>
    <t>Podlahy z dlaždic</t>
  </si>
  <si>
    <t>244</t>
  </si>
  <si>
    <t>771474112</t>
  </si>
  <si>
    <t>Montáž soklů z dlaždic keramických lepených flexibilním lepidlem rovných, výšky přes 65 do 90 mm</t>
  </si>
  <si>
    <t>823239341</t>
  </si>
  <si>
    <t>(1,721+2,196+0,531)+0,324+(0,126+3,554+2,959+0,729+0,553+1,584+1,970+1,291+0,478)*2</t>
  </si>
  <si>
    <t>(0,235+1,760+0,218+3,258+1,950+2,146)+(0,620+1,973+1,688+1,973+0,201)</t>
  </si>
  <si>
    <t>245</t>
  </si>
  <si>
    <t>59761275</t>
  </si>
  <si>
    <t>sokl-dlažba keramická slinutá hladká do interiéru i exteriéru 330x80mm</t>
  </si>
  <si>
    <t>1838593203</t>
  </si>
  <si>
    <t>246</t>
  </si>
  <si>
    <t>771574112</t>
  </si>
  <si>
    <t>Montáž podlah z dlaždic keramických lepených flexibilním lepidlem maloformátových hladkých přes 9 do 12 ks/m2</t>
  </si>
  <si>
    <t>1606736615</t>
  </si>
  <si>
    <t>"1.NP</t>
  </si>
  <si>
    <t>3,85+10,23+6,4+3,35</t>
  </si>
  <si>
    <t>"2.NP</t>
  </si>
  <si>
    <t>10,23+3,67</t>
  </si>
  <si>
    <t>247</t>
  </si>
  <si>
    <t>59761003</t>
  </si>
  <si>
    <t>dlažba keramická hutná hladká do interiéru přes 9 do 12ks/m2</t>
  </si>
  <si>
    <t>-2050309812</t>
  </si>
  <si>
    <t>37,73*1,1 'Přepočtené koeficientem množství</t>
  </si>
  <si>
    <t>248</t>
  </si>
  <si>
    <t>771591112</t>
  </si>
  <si>
    <t>Izolace podlahy pod dlažbu nátěrem nebo stěrkou ve dvou vrstvách</t>
  </si>
  <si>
    <t>-215216548</t>
  </si>
  <si>
    <t>9,63+4,11</t>
  </si>
  <si>
    <t>8,5+9,63</t>
  </si>
  <si>
    <t>249</t>
  </si>
  <si>
    <t>771591115</t>
  </si>
  <si>
    <t>Podlahy - dokončovací práce spárování silikonem</t>
  </si>
  <si>
    <t>632683527</t>
  </si>
  <si>
    <t>250</t>
  </si>
  <si>
    <t>771592011</t>
  </si>
  <si>
    <t>Čištění vnitřních ploch po položení dlažby podlah nebo schodišť chemickými prostředky</t>
  </si>
  <si>
    <t>-1451788564</t>
  </si>
  <si>
    <t>251</t>
  </si>
  <si>
    <t>998771102</t>
  </si>
  <si>
    <t>Přesun hmot pro podlahy z dlaždic stanovený z hmotnosti přesunovaného materiálu vodorovná dopravní vzdálenost do 50 m v objektech výšky přes 6 do 12 m</t>
  </si>
  <si>
    <t>-202895305</t>
  </si>
  <si>
    <t>776</t>
  </si>
  <si>
    <t>Podlahy povlakové</t>
  </si>
  <si>
    <t>252</t>
  </si>
  <si>
    <t>776221111</t>
  </si>
  <si>
    <t>Montáž podlahovin z PVC lepením standardním lepidlem z pásů standardních</t>
  </si>
  <si>
    <t>1276425141</t>
  </si>
  <si>
    <t>9,63+1,76+4,11</t>
  </si>
  <si>
    <t>8,5+1,76+9,63</t>
  </si>
  <si>
    <t>326</t>
  </si>
  <si>
    <t>28411014</t>
  </si>
  <si>
    <t>PVC heterogenní protiskluzná tl 2,00mm, nášlapná vrstva 0,70mm, třída zátěže 34/43, otlak do 0,05mm, R12, hořlavost Bfl S1</t>
  </si>
  <si>
    <t>366800678</t>
  </si>
  <si>
    <t>35,39*1,1 'Přepočtené koeficientem množství</t>
  </si>
  <si>
    <t>254</t>
  </si>
  <si>
    <t>776231111</t>
  </si>
  <si>
    <t>Montáž podlahovin z vinylu lepením lamel nebo čtverců standardním lepidlem</t>
  </si>
  <si>
    <t>1949447253</t>
  </si>
  <si>
    <t>9,1+62,26+2,96+17,14+5,61+10,15+7+10,15+15,6</t>
  </si>
  <si>
    <t>12,06+23,09+12,18+18,24+16,15+18,49+17,99+9,37+62,57+2,96</t>
  </si>
  <si>
    <t>327</t>
  </si>
  <si>
    <t>28411015</t>
  </si>
  <si>
    <t>PVC heterogenní protiskluzná (třída C) tl 2,00mm, nášlapná vrstva 0,70mm, otlak do 0,05 mm, R10, hořlavost Bfl S1</t>
  </si>
  <si>
    <t>-2015172806</t>
  </si>
  <si>
    <t>333,07*1,1 'Přepočtené koeficientem množství</t>
  </si>
  <si>
    <t>256</t>
  </si>
  <si>
    <t>776321111</t>
  </si>
  <si>
    <t>Montáž podlahovin z PVC na schodišťové stupně stupnic, šířky do 300 mm</t>
  </si>
  <si>
    <t>1829049770</t>
  </si>
  <si>
    <t>18*1,3</t>
  </si>
  <si>
    <t>257</t>
  </si>
  <si>
    <t>136242524</t>
  </si>
  <si>
    <t>18*1,3*0,28*2</t>
  </si>
  <si>
    <t>258</t>
  </si>
  <si>
    <t>776321211</t>
  </si>
  <si>
    <t>Montáž podlahovin z PVC na schodišťové stupně podstupnic, výšky do 200 mm</t>
  </si>
  <si>
    <t>-1745146996</t>
  </si>
  <si>
    <t>259</t>
  </si>
  <si>
    <t>-395253642</t>
  </si>
  <si>
    <t>18*1,3*0,17*2</t>
  </si>
  <si>
    <t>260</t>
  </si>
  <si>
    <t>776421111</t>
  </si>
  <si>
    <t>Montáž lišt obvodových lepených</t>
  </si>
  <si>
    <t>1363711407</t>
  </si>
  <si>
    <t>(8,257+7,302+6,530+1,509+1,936)+(0,972+1,330+2,403+1,330+0,587)+(3,336+2,694+2,548)+(3,443+0,274)*2</t>
  </si>
  <si>
    <t>(4,041+2,498+4,007+2,498)+(1,920+3,471+1,928+3,471)+(4,074+2,465+4,041+2,465)+(10,387+1,459+10,420+1,492)+(2,825+1,945+2,724+1,947)</t>
  </si>
  <si>
    <t>((4,157+3,878+4,221+3,954)+(2,345+6,819+3,207+3,676+0,887+3,143)+(3,878+4,626+3,752+4,588)+(3,321+3,612+3,270+3,613+6,489+3,587+6,464+3,587)+6,895)*2</t>
  </si>
  <si>
    <t>(1,888+5,932)*2</t>
  </si>
  <si>
    <t>261</t>
  </si>
  <si>
    <t>28411010</t>
  </si>
  <si>
    <t>lišta soklová PVC 20x100mm</t>
  </si>
  <si>
    <t>551887723</t>
  </si>
  <si>
    <t>262</t>
  </si>
  <si>
    <t>776421211</t>
  </si>
  <si>
    <t>Montáž lišt schodišťových samolepících</t>
  </si>
  <si>
    <t>493642137</t>
  </si>
  <si>
    <t>263</t>
  </si>
  <si>
    <t>28342160</t>
  </si>
  <si>
    <t>hrana schodová s lemovým ukončením z PVC 30x35x3mm</t>
  </si>
  <si>
    <t>1319412135</t>
  </si>
  <si>
    <t>264</t>
  </si>
  <si>
    <t>776421312</t>
  </si>
  <si>
    <t>Montáž lišt přechodových šroubovaných</t>
  </si>
  <si>
    <t>-289649855</t>
  </si>
  <si>
    <t>4*0,8*2</t>
  </si>
  <si>
    <t>3*0,8</t>
  </si>
  <si>
    <t>0,7</t>
  </si>
  <si>
    <t>2*0,8</t>
  </si>
  <si>
    <t>265</t>
  </si>
  <si>
    <t>59054100</t>
  </si>
  <si>
    <t>profil přechodový Al s pohyblivým ramenem 8x20mm</t>
  </si>
  <si>
    <t>1418725599</t>
  </si>
  <si>
    <t>266</t>
  </si>
  <si>
    <t>998776102</t>
  </si>
  <si>
    <t>Přesun hmot pro podlahy povlakové stanovený z hmotnosti přesunovaného materiálu vodorovná dopravní vzdálenost do 50 m v objektech výšky přes 6 do 12 m</t>
  </si>
  <si>
    <t>-1074652455</t>
  </si>
  <si>
    <t>781</t>
  </si>
  <si>
    <t>Dokončovací práce - obklady</t>
  </si>
  <si>
    <t>325</t>
  </si>
  <si>
    <t>781131112</t>
  </si>
  <si>
    <t>Izolace stěny pod obklad izolace nátěrem nebo stěrkou ve dvou vrstvách</t>
  </si>
  <si>
    <t>-10592898</t>
  </si>
  <si>
    <t>((1,319+1,487)+(1,028+1,056))*2,000</t>
  </si>
  <si>
    <t>((1,781+1,458)+(1,166+1,527+1,572))*2,000</t>
  </si>
  <si>
    <t>267</t>
  </si>
  <si>
    <t>781474115</t>
  </si>
  <si>
    <t>Montáž obkladů vnitřních stěn z dlaždic keramických lepených flexibilním lepidlem maloformátových hladkých přes 22 do 25 ks/m2</t>
  </si>
  <si>
    <t>319153948</t>
  </si>
  <si>
    <t>((0,780+0,243+1,006+0,260+1,735+2,180+4,426)+0,545+2,188+(0,277+0,998+0,176+0,931+0,176+0,226)+(0,101+1,073+1,635+1,077+0,759))*2,000*2</t>
  </si>
  <si>
    <t>-(0,750*0,700*1)*2</t>
  </si>
  <si>
    <t>-(1,500*1,100*1)*2</t>
  </si>
  <si>
    <t>(0,592+5,801+0,743)*0,900*2</t>
  </si>
  <si>
    <t>(0,229+0,224+0,894+1,967+1,978+2,185)*2,000</t>
  </si>
  <si>
    <t>-(1,000*1,100*1)</t>
  </si>
  <si>
    <t>((2,652+1,046+0,209+2,006+0,922)+(2,966+1,055))*2,000*2</t>
  </si>
  <si>
    <t>-(2,000*1,150*1)*2</t>
  </si>
  <si>
    <t>268</t>
  </si>
  <si>
    <t>59761039</t>
  </si>
  <si>
    <t>obklad keramický hladký přes 22 do 25ks/m2</t>
  </si>
  <si>
    <t>-681599913</t>
  </si>
  <si>
    <t>144,341*1,15 'Přepočtené koeficientem množství</t>
  </si>
  <si>
    <t>269</t>
  </si>
  <si>
    <t>781495115</t>
  </si>
  <si>
    <t>Obklad - dokončující práce ostatní práce spárování silikonem</t>
  </si>
  <si>
    <t>-1064311800</t>
  </si>
  <si>
    <t>"kouty místností</t>
  </si>
  <si>
    <t>22*2*2</t>
  </si>
  <si>
    <t>4*2</t>
  </si>
  <si>
    <t>5*2*2</t>
  </si>
  <si>
    <t>270</t>
  </si>
  <si>
    <t>781495141</t>
  </si>
  <si>
    <t>Obklad - dokončující práce průnik obkladem kruhový, bez izolace do DN 30</t>
  </si>
  <si>
    <t>-2080103512</t>
  </si>
  <si>
    <t>"otvory pro baerie, odpady v obkladech</t>
  </si>
  <si>
    <t>9*2</t>
  </si>
  <si>
    <t>271</t>
  </si>
  <si>
    <t>781495142</t>
  </si>
  <si>
    <t>Obklad - dokončující práce průnik obkladem kruhový, bez izolace přes DN 30 do DN 90</t>
  </si>
  <si>
    <t>476095322</t>
  </si>
  <si>
    <t>272</t>
  </si>
  <si>
    <t>781495143</t>
  </si>
  <si>
    <t>Obklad - dokončující práce průnik obkladem kruhový, bez izolace přes DN 90</t>
  </si>
  <si>
    <t>-959742581</t>
  </si>
  <si>
    <t>1*2</t>
  </si>
  <si>
    <t>273</t>
  </si>
  <si>
    <t>781495211</t>
  </si>
  <si>
    <t>Čištění vnitřních ploch po provedení obkladu stěn chemickými prostředky</t>
  </si>
  <si>
    <t>-1283210267</t>
  </si>
  <si>
    <t>274</t>
  </si>
  <si>
    <t>998781102</t>
  </si>
  <si>
    <t>Přesun hmot pro obklady keramické stanovený z hmotnosti přesunovaného materiálu vodorovná dopravní vzdálenost do 50 m v objektech výšky přes 6 do 12 m</t>
  </si>
  <si>
    <t>-984555116</t>
  </si>
  <si>
    <t>784</t>
  </si>
  <si>
    <t>Dokončovací práce - malby a tapety</t>
  </si>
  <si>
    <t>275</t>
  </si>
  <si>
    <t>784181121</t>
  </si>
  <si>
    <t>Penetrace podkladu jednonásobná hloubková v místnostech výšky do 3,80 m</t>
  </si>
  <si>
    <t>-411086529</t>
  </si>
  <si>
    <t>"stropy</t>
  </si>
  <si>
    <t>285,23</t>
  </si>
  <si>
    <t>"stěny</t>
  </si>
  <si>
    <t>1084,965</t>
  </si>
  <si>
    <t>"obklady</t>
  </si>
  <si>
    <t>144,341</t>
  </si>
  <si>
    <t>"podlahy - nivelačka</t>
  </si>
  <si>
    <t>529,52</t>
  </si>
  <si>
    <t>276</t>
  </si>
  <si>
    <t>784181127</t>
  </si>
  <si>
    <t>Penetrace podkladu jednonásobná hloubková na schodišti o výšce podlaží do 3,80 m</t>
  </si>
  <si>
    <t>-1703320952</t>
  </si>
  <si>
    <t>70,228</t>
  </si>
  <si>
    <t>277</t>
  </si>
  <si>
    <t>784211101</t>
  </si>
  <si>
    <t>Malby z malířských směsí otěruvzdorných za mokra dvojnásobné, bílé za mokra otěruvzdorné výborně v místnostech výšky do 3,80 m</t>
  </si>
  <si>
    <t>-1451066433</t>
  </si>
  <si>
    <t>-144,341</t>
  </si>
  <si>
    <t>"SDK</t>
  </si>
  <si>
    <t>217,59</t>
  </si>
  <si>
    <t>278</t>
  </si>
  <si>
    <t>784211107</t>
  </si>
  <si>
    <t>Malby z malířských směsí otěruvzdorných za mokra dvojnásobné, bílé za mokra otěruvzdorné výborně na schodišti o výšce podlaží do 3,80 m</t>
  </si>
  <si>
    <t>-10120281</t>
  </si>
  <si>
    <t>SO 01.1. - Elektroinstalace</t>
  </si>
  <si>
    <t>D0 - Bourací práce</t>
  </si>
  <si>
    <t>D1 - C21M - Elektromontáže</t>
  </si>
  <si>
    <t>D2 - Hromosvod</t>
  </si>
  <si>
    <t>D3 - Revize, DSPS, zkoušky</t>
  </si>
  <si>
    <t>D4 - Materiály</t>
  </si>
  <si>
    <t>VRN - Vedlejší rozpočtové náklady</t>
  </si>
  <si>
    <t xml:space="preserve">    VRN9 - Ostatní náklady</t>
  </si>
  <si>
    <t>D0</t>
  </si>
  <si>
    <t>Bourací práce</t>
  </si>
  <si>
    <t>0000000001.1</t>
  </si>
  <si>
    <t>Krabice (KP, KO, KR, KT)</t>
  </si>
  <si>
    <t>ks</t>
  </si>
  <si>
    <t>1054750662</t>
  </si>
  <si>
    <t>0000000001.2</t>
  </si>
  <si>
    <t>Provrtání do vel. 40</t>
  </si>
  <si>
    <t>1355435148</t>
  </si>
  <si>
    <t>0000000001.3</t>
  </si>
  <si>
    <t>Rozvaděč</t>
  </si>
  <si>
    <t>61167948</t>
  </si>
  <si>
    <t>0000000001.4</t>
  </si>
  <si>
    <t>-2046484278</t>
  </si>
  <si>
    <t>D1</t>
  </si>
  <si>
    <t>C21M - Elektromontáže</t>
  </si>
  <si>
    <t>000000001.001</t>
  </si>
  <si>
    <t>Montáž TA</t>
  </si>
  <si>
    <t>-1177375072</t>
  </si>
  <si>
    <t>000000001.002</t>
  </si>
  <si>
    <t>Montáž WiFi příjmače</t>
  </si>
  <si>
    <t>1831712907</t>
  </si>
  <si>
    <t>000000001.003</t>
  </si>
  <si>
    <t>trubka plastová ohebná instalační průměr 16mm (PO)</t>
  </si>
  <si>
    <t>450568006</t>
  </si>
  <si>
    <t>000000001.004</t>
  </si>
  <si>
    <t>trubka plastová ohebná instalační průměr 23mm (PO)</t>
  </si>
  <si>
    <t>-1859749756</t>
  </si>
  <si>
    <t>000000001.005</t>
  </si>
  <si>
    <t>trubka plastová ohebná instalační průměr 48mm (PO)</t>
  </si>
  <si>
    <t>-1935572272</t>
  </si>
  <si>
    <t>000000001.006</t>
  </si>
  <si>
    <t>krabice přístrojová (1901, KU 68/1, KP 67, KP 68; KZ 3) bez zapojení</t>
  </si>
  <si>
    <t>-2113662937</t>
  </si>
  <si>
    <t>000000001.007</t>
  </si>
  <si>
    <t>krabice odbočná s víčkem (1902, KO 68, KU 68) kruhová bez zapojení</t>
  </si>
  <si>
    <t>1826148123</t>
  </si>
  <si>
    <t>000000001.008</t>
  </si>
  <si>
    <t>krabice odbočná s víčkem (KO 125) čtvercová bez zapojení (protahovací)</t>
  </si>
  <si>
    <t>1333632364</t>
  </si>
  <si>
    <t>000000001.009</t>
  </si>
  <si>
    <t>krabice odbočná s víčkem a svork. (1903, KR 68) kruhová vč. zapojení</t>
  </si>
  <si>
    <t>-293438712</t>
  </si>
  <si>
    <t>000000001.010</t>
  </si>
  <si>
    <t>krabice do zateplení KEZ</t>
  </si>
  <si>
    <t>-10404407</t>
  </si>
  <si>
    <t>000000001.011</t>
  </si>
  <si>
    <t>ukončení vodiče v rozvaděči vč. zapojení a koncovky do 2.5mm2</t>
  </si>
  <si>
    <t>-1903071446</t>
  </si>
  <si>
    <t>000000001.012</t>
  </si>
  <si>
    <t>ukončení vodiče UTP, osazení koncovkou</t>
  </si>
  <si>
    <t>-1188183753</t>
  </si>
  <si>
    <t>000000001.013</t>
  </si>
  <si>
    <t>ukončení vodiče v rozvaděči vč. zapojení a koncovky do 16mm2</t>
  </si>
  <si>
    <t>-1025112334</t>
  </si>
  <si>
    <t>000000001.014</t>
  </si>
  <si>
    <t>spínač nástěnný prostředí obyčejné 1-pólový řazení 1</t>
  </si>
  <si>
    <t>1419738742</t>
  </si>
  <si>
    <t>000000001.015</t>
  </si>
  <si>
    <t>sériový přepínač nástěnný prostředí obyčejné řazení 5</t>
  </si>
  <si>
    <t>685377354</t>
  </si>
  <si>
    <t>000000001.016</t>
  </si>
  <si>
    <t>střídavý přepínač nástěnný prostředí obyčejné řazení 6</t>
  </si>
  <si>
    <t>2113810630</t>
  </si>
  <si>
    <t>000000001.017</t>
  </si>
  <si>
    <t>spínač nástěnný prostředí zapuštěný do vlhka- řazení 1</t>
  </si>
  <si>
    <t>1446257551</t>
  </si>
  <si>
    <t>000000001.018</t>
  </si>
  <si>
    <t>střídavý dvojitý přepínač zapuštěný - řazení 5B</t>
  </si>
  <si>
    <t>1220483586</t>
  </si>
  <si>
    <t>000000001.019</t>
  </si>
  <si>
    <t>křížový přepínač zapuštěný - řazení 7</t>
  </si>
  <si>
    <t>1007540515</t>
  </si>
  <si>
    <t>000000001.020</t>
  </si>
  <si>
    <t>zásuvka v krabici prostředí obyčejné 10/16A 250V 2P+Z</t>
  </si>
  <si>
    <t>2141692115</t>
  </si>
  <si>
    <t>000000001.021</t>
  </si>
  <si>
    <t>zásuvka v krabici prostředí vlhké 10/16A 250V 2P+Z</t>
  </si>
  <si>
    <t>1957622855</t>
  </si>
  <si>
    <t>000000001.022</t>
  </si>
  <si>
    <t>zásuvka v krabici prostředí obyčejné 10/16A 250V 2P+Z průběžná montáž</t>
  </si>
  <si>
    <t>-1463980878</t>
  </si>
  <si>
    <t>000000001.023</t>
  </si>
  <si>
    <t>montáž oceloplech. rozvodnic do 20kg</t>
  </si>
  <si>
    <t>644167845</t>
  </si>
  <si>
    <t>000000001.024</t>
  </si>
  <si>
    <t>montáž oceloplech. rozvodnic do 50kg</t>
  </si>
  <si>
    <t>-562701152</t>
  </si>
  <si>
    <t>000000001.025</t>
  </si>
  <si>
    <t>montáž svítidla stropní</t>
  </si>
  <si>
    <t>-582400141</t>
  </si>
  <si>
    <t>000000001.026</t>
  </si>
  <si>
    <t>montáž svítidla nástěnné</t>
  </si>
  <si>
    <t>-949285339</t>
  </si>
  <si>
    <t>000000001.027</t>
  </si>
  <si>
    <t>montáž svítidla, IP45</t>
  </si>
  <si>
    <t>1171649159</t>
  </si>
  <si>
    <t>000000001.028</t>
  </si>
  <si>
    <t>CYKY 2Ax1.5mm2 (CYKY 2O1.5) 750V (PO)</t>
  </si>
  <si>
    <t>138917886</t>
  </si>
  <si>
    <t>000000001.029</t>
  </si>
  <si>
    <t>CYKY 3Bx1.5mm2 (CYKY 3J1.5) 750V (PO)</t>
  </si>
  <si>
    <t>-47716987</t>
  </si>
  <si>
    <t>000000001.030</t>
  </si>
  <si>
    <t>CYKY 3Cx2.5mm2 (CYKY 3J2.5) 750V (PO)</t>
  </si>
  <si>
    <t>-1207839322</t>
  </si>
  <si>
    <t>000000001.031</t>
  </si>
  <si>
    <t>CYKY 4Bx16mm2 (CYKY 4J10) 750V (PO)</t>
  </si>
  <si>
    <t>-1219411427</t>
  </si>
  <si>
    <t>000000001.032</t>
  </si>
  <si>
    <t>CYKY 5Cx1.5mm2 (CYKY 5J1.5) 750V (PO)</t>
  </si>
  <si>
    <t>-811706351</t>
  </si>
  <si>
    <t>000000001.033</t>
  </si>
  <si>
    <t>CYKY 5Cx2.5mm2 (CYKY 5J2.5) 750V (PO)</t>
  </si>
  <si>
    <t>-1673078351</t>
  </si>
  <si>
    <t>000000001.034</t>
  </si>
  <si>
    <t>CY 2.5mm2 (H07V-U) zelenožlutý (VU)</t>
  </si>
  <si>
    <t>939928837</t>
  </si>
  <si>
    <t>000000001.035</t>
  </si>
  <si>
    <t>CY 4mm2 (H07V-U) zelenožlutý (VU)</t>
  </si>
  <si>
    <t>-191144689</t>
  </si>
  <si>
    <t>000000001.036</t>
  </si>
  <si>
    <t>CY 16mm2 (H07V-U) zelenožlutý (VU)</t>
  </si>
  <si>
    <t>249177330</t>
  </si>
  <si>
    <t>000000001.037</t>
  </si>
  <si>
    <t>ovladač tahový - nouz. volání</t>
  </si>
  <si>
    <t>-232416695</t>
  </si>
  <si>
    <t>000000001.038</t>
  </si>
  <si>
    <t>ovladač tlačítkový 0/1 vypínací 1-pólový</t>
  </si>
  <si>
    <t>-1629831704</t>
  </si>
  <si>
    <t>000000001.039</t>
  </si>
  <si>
    <t>domácí vrátný</t>
  </si>
  <si>
    <t>-1553716596</t>
  </si>
  <si>
    <t>44</t>
  </si>
  <si>
    <t>000000001.040</t>
  </si>
  <si>
    <t>montáž kamer</t>
  </si>
  <si>
    <t>959606460</t>
  </si>
  <si>
    <t>000000001.041</t>
  </si>
  <si>
    <t>montáž ovl. žaluzií</t>
  </si>
  <si>
    <t>1626681951</t>
  </si>
  <si>
    <t>000000001.042</t>
  </si>
  <si>
    <t>připojení VZT jednotky</t>
  </si>
  <si>
    <t>-649671991</t>
  </si>
  <si>
    <t>000000001.043</t>
  </si>
  <si>
    <t>montáž elektroměru</t>
  </si>
  <si>
    <t>631850060</t>
  </si>
  <si>
    <t>000000001.044</t>
  </si>
  <si>
    <t>SYKFY 5x2x0,5mm</t>
  </si>
  <si>
    <t>759336187</t>
  </si>
  <si>
    <t>000000001.045</t>
  </si>
  <si>
    <t>vodič UTP Cat.6</t>
  </si>
  <si>
    <t>2067290217</t>
  </si>
  <si>
    <t>000000001.046</t>
  </si>
  <si>
    <t>datová zásuvka RJ 45</t>
  </si>
  <si>
    <t>-1793890758</t>
  </si>
  <si>
    <t>000000001.047</t>
  </si>
  <si>
    <t>telev.nebo rozhl.účast.zás.průchozí nebo koncová</t>
  </si>
  <si>
    <t>261048333</t>
  </si>
  <si>
    <t>000000001.048</t>
  </si>
  <si>
    <t>vodič KOAX</t>
  </si>
  <si>
    <t>462057456</t>
  </si>
  <si>
    <t>000000001.049</t>
  </si>
  <si>
    <t>fólie výstražná z PVC šířky 33cm</t>
  </si>
  <si>
    <t>1743036847</t>
  </si>
  <si>
    <t>000000001.050</t>
  </si>
  <si>
    <t>CYSY 4x1</t>
  </si>
  <si>
    <t>1140766981</t>
  </si>
  <si>
    <t>R01</t>
  </si>
  <si>
    <t>Podíl přidružených výkonů 4,80% z C21M a navázaného materiálu</t>
  </si>
  <si>
    <t>736793178</t>
  </si>
  <si>
    <t>D2</t>
  </si>
  <si>
    <t>Hromosvod</t>
  </si>
  <si>
    <t>210220022</t>
  </si>
  <si>
    <t>uzemění v zemi FeZn průměru 8-10mm a FeZn 30/4 vč. svorek, propojení a izolace spojů</t>
  </si>
  <si>
    <t>-674290052</t>
  </si>
  <si>
    <t>210220201.1</t>
  </si>
  <si>
    <t>jímací tyč do 2m délky vč. upevnění</t>
  </si>
  <si>
    <t>710758230</t>
  </si>
  <si>
    <t>210220201.2</t>
  </si>
  <si>
    <t>svorky hromosvodové do 2 šroubu (SS, SR 03)</t>
  </si>
  <si>
    <t>1008896086</t>
  </si>
  <si>
    <t>210220201.3</t>
  </si>
  <si>
    <t>svorky hromosvodové nad 2 šrouby (ST, SJ, SK, SZ, SR01, 02)</t>
  </si>
  <si>
    <t>-1348867297</t>
  </si>
  <si>
    <t>210220201.4</t>
  </si>
  <si>
    <t>ochranný úhelník nebo trubka s držáky do zdiva</t>
  </si>
  <si>
    <t>-481385751</t>
  </si>
  <si>
    <t>210220201.5</t>
  </si>
  <si>
    <t>označení svodu štítky smalt/umělá hmota</t>
  </si>
  <si>
    <t>585250041</t>
  </si>
  <si>
    <t>210220201.6</t>
  </si>
  <si>
    <t>tvarováni mont. dílu - jímače, ochranné trubky, úhelníky</t>
  </si>
  <si>
    <t>-2017626906</t>
  </si>
  <si>
    <t>210220201.7</t>
  </si>
  <si>
    <t>montáž uzemňovacího drátu AlMgSi průměr 8mm vč. podpěr</t>
  </si>
  <si>
    <t>1270317346</t>
  </si>
  <si>
    <t>D3</t>
  </si>
  <si>
    <t>Revize, DSPS, zkoušky</t>
  </si>
  <si>
    <t>320410001.1</t>
  </si>
  <si>
    <t>Celk.prohl.el.zaříz.a vyhot.rev.zp.do 50.tis.mont. - hromosvod</t>
  </si>
  <si>
    <t>-1398578267</t>
  </si>
  <si>
    <t>320410001.2</t>
  </si>
  <si>
    <t>-1102421554</t>
  </si>
  <si>
    <t>320410001.3</t>
  </si>
  <si>
    <t>Dokumentace skutečného provedení stavby</t>
  </si>
  <si>
    <t>-1576307082</t>
  </si>
  <si>
    <t>320410001.4</t>
  </si>
  <si>
    <t>SW pro systém ACS</t>
  </si>
  <si>
    <t>1548639944</t>
  </si>
  <si>
    <t>320410001.5</t>
  </si>
  <si>
    <t>SW pro systém CCTV</t>
  </si>
  <si>
    <t>-1914355302</t>
  </si>
  <si>
    <t>320410001.6</t>
  </si>
  <si>
    <t>Měření zemního odporu pro 1 zemnič</t>
  </si>
  <si>
    <t>zemnič</t>
  </si>
  <si>
    <t>-1834888800</t>
  </si>
  <si>
    <t>D4</t>
  </si>
  <si>
    <t>Materiály</t>
  </si>
  <si>
    <t>000002.001</t>
  </si>
  <si>
    <t>2-rámeček</t>
  </si>
  <si>
    <t>-962564544</t>
  </si>
  <si>
    <t>000002.002</t>
  </si>
  <si>
    <t>3-rámeček</t>
  </si>
  <si>
    <t>1099509335</t>
  </si>
  <si>
    <t>000002.003</t>
  </si>
  <si>
    <t>4-rámeček</t>
  </si>
  <si>
    <t>-319040394</t>
  </si>
  <si>
    <t>000002.004</t>
  </si>
  <si>
    <t>5-rámeček</t>
  </si>
  <si>
    <t>-319221513</t>
  </si>
  <si>
    <t>000002.005</t>
  </si>
  <si>
    <t>MEB</t>
  </si>
  <si>
    <t>-1434677544</t>
  </si>
  <si>
    <t>000002.006</t>
  </si>
  <si>
    <t>rozavděč RACK 24 U vč. vybavení (vyvazovací panely, ventilátor</t>
  </si>
  <si>
    <t>-1081732047</t>
  </si>
  <si>
    <t>000002.007</t>
  </si>
  <si>
    <t>NVR rekordér pro 8 IP kamer</t>
  </si>
  <si>
    <t>-686080507</t>
  </si>
  <si>
    <t>000002.008</t>
  </si>
  <si>
    <t>switch 24 porth</t>
  </si>
  <si>
    <t>629227298</t>
  </si>
  <si>
    <t>000002.009</t>
  </si>
  <si>
    <t>STA zesilovač</t>
  </si>
  <si>
    <t>2108179304</t>
  </si>
  <si>
    <t>000002.010</t>
  </si>
  <si>
    <t>multiswitch 5/16</t>
  </si>
  <si>
    <t>-257793054</t>
  </si>
  <si>
    <t>000002.011</t>
  </si>
  <si>
    <t>řídící jednotka ACS</t>
  </si>
  <si>
    <t>-1755357977</t>
  </si>
  <si>
    <t>000002.012</t>
  </si>
  <si>
    <t>řídící jednotka DT</t>
  </si>
  <si>
    <t>415109916</t>
  </si>
  <si>
    <t>000002.013</t>
  </si>
  <si>
    <t>systém pro přenos dat na zámek (venkovní WiFi pojítko; 1 km dosah; 5 GHz; 300 Mbps ;</t>
  </si>
  <si>
    <t>-512176833</t>
  </si>
  <si>
    <t>000002.014</t>
  </si>
  <si>
    <t>rozvaděč RB vč. vybavení</t>
  </si>
  <si>
    <t>1505265925</t>
  </si>
  <si>
    <t>000002.015</t>
  </si>
  <si>
    <t>rozvaděč RE vč. vybavení</t>
  </si>
  <si>
    <t>-226172340</t>
  </si>
  <si>
    <t>000002.016</t>
  </si>
  <si>
    <t>rozvaděč RK vč. vybavení</t>
  </si>
  <si>
    <t>1476051303</t>
  </si>
  <si>
    <t>000002.017</t>
  </si>
  <si>
    <t>rozvaděč R-TČ vč. vybavení (bez technologie TČ)</t>
  </si>
  <si>
    <t>-1189881267</t>
  </si>
  <si>
    <t>87</t>
  </si>
  <si>
    <t>000002.018</t>
  </si>
  <si>
    <t>snímač rychlosti větru</t>
  </si>
  <si>
    <t>829764827</t>
  </si>
  <si>
    <t>000002.019</t>
  </si>
  <si>
    <t>žaluziový ovladač</t>
  </si>
  <si>
    <t>1628823701</t>
  </si>
  <si>
    <t>000002.020</t>
  </si>
  <si>
    <t>slaboproudý konektor, komplet RJ 45</t>
  </si>
  <si>
    <t>574203173</t>
  </si>
  <si>
    <t>000002.021</t>
  </si>
  <si>
    <t>IP kamera</t>
  </si>
  <si>
    <t>-782983462</t>
  </si>
  <si>
    <t>91</t>
  </si>
  <si>
    <t>000002.022</t>
  </si>
  <si>
    <t>optokouřový hlásič</t>
  </si>
  <si>
    <t>-475075459</t>
  </si>
  <si>
    <t>92</t>
  </si>
  <si>
    <t>000002.023</t>
  </si>
  <si>
    <t>trubka ohebná instal. PVC 2316 průměr 16mm</t>
  </si>
  <si>
    <t>-1981330908</t>
  </si>
  <si>
    <t>93</t>
  </si>
  <si>
    <t>000002.024</t>
  </si>
  <si>
    <t>trubka ohebná instal. PVC 2323 průměr 23</t>
  </si>
  <si>
    <t>-1456044855</t>
  </si>
  <si>
    <t>94</t>
  </si>
  <si>
    <t>000002.025</t>
  </si>
  <si>
    <t>trubka ohebná instal. PVC 2348 průměr 48mm</t>
  </si>
  <si>
    <t>-1456905443</t>
  </si>
  <si>
    <t>95</t>
  </si>
  <si>
    <t>000002.026</t>
  </si>
  <si>
    <t>krabice KO 68</t>
  </si>
  <si>
    <t>-1573169588</t>
  </si>
  <si>
    <t>96</t>
  </si>
  <si>
    <t>000002.027</t>
  </si>
  <si>
    <t>krabice KR 68</t>
  </si>
  <si>
    <t>-1975953577</t>
  </si>
  <si>
    <t>97</t>
  </si>
  <si>
    <t>000002.028</t>
  </si>
  <si>
    <t>krabice KO 125</t>
  </si>
  <si>
    <t>-1446285082</t>
  </si>
  <si>
    <t>98</t>
  </si>
  <si>
    <t>000002.029</t>
  </si>
  <si>
    <t>krabice KU 68/1</t>
  </si>
  <si>
    <t>811503968</t>
  </si>
  <si>
    <t>99</t>
  </si>
  <si>
    <t>000002.030</t>
  </si>
  <si>
    <t>krabice do zateplení</t>
  </si>
  <si>
    <t>-1425488845</t>
  </si>
  <si>
    <t>000002.031</t>
  </si>
  <si>
    <t>spínač kolébkový č. 1</t>
  </si>
  <si>
    <t>1325783539</t>
  </si>
  <si>
    <t>000002.032</t>
  </si>
  <si>
    <t>spínač kolébkový č. 5</t>
  </si>
  <si>
    <t>2098736350</t>
  </si>
  <si>
    <t>000002.033</t>
  </si>
  <si>
    <t>spínač kolébkový č. 6</t>
  </si>
  <si>
    <t>1727379722</t>
  </si>
  <si>
    <t>000002.034</t>
  </si>
  <si>
    <t>zásuvka 16A, 230 V IP44</t>
  </si>
  <si>
    <t>-1016606173</t>
  </si>
  <si>
    <t>000002.035</t>
  </si>
  <si>
    <t>dvojzásuvka v krabici prost.obyč.10/16A 250V 2P+Z</t>
  </si>
  <si>
    <t>-330105633</t>
  </si>
  <si>
    <t>000002.036</t>
  </si>
  <si>
    <t>zásuvka v krabici prost.obyč.10/16A 250V 2P+Z</t>
  </si>
  <si>
    <t>46573075</t>
  </si>
  <si>
    <t>000002.037</t>
  </si>
  <si>
    <t>spínač kolébkový č. 1, IP 45</t>
  </si>
  <si>
    <t>777625209</t>
  </si>
  <si>
    <t>000002.038</t>
  </si>
  <si>
    <t>spínač kolébkový č. 5A (6+1)</t>
  </si>
  <si>
    <t>612827383</t>
  </si>
  <si>
    <t>000002.039</t>
  </si>
  <si>
    <t>spínač kolébkový č. 7</t>
  </si>
  <si>
    <t>1449264034</t>
  </si>
  <si>
    <t>000002.040</t>
  </si>
  <si>
    <t>drát AlMgSi 8</t>
  </si>
  <si>
    <t>2140805741</t>
  </si>
  <si>
    <t>000002.041</t>
  </si>
  <si>
    <t>FeZn průměr 10mm</t>
  </si>
  <si>
    <t>898318533</t>
  </si>
  <si>
    <t>000002.042</t>
  </si>
  <si>
    <t>jímací tyč JP 1,0 m</t>
  </si>
  <si>
    <t>-598523991</t>
  </si>
  <si>
    <t>000002.043</t>
  </si>
  <si>
    <t>jímací tyč JP 1,5 m</t>
  </si>
  <si>
    <t>-1733928225</t>
  </si>
  <si>
    <t>000002.044</t>
  </si>
  <si>
    <t>jímací tyč JP 2,5 m</t>
  </si>
  <si>
    <t>116448371</t>
  </si>
  <si>
    <t>000002.045</t>
  </si>
  <si>
    <t>ochranný úhelník OU</t>
  </si>
  <si>
    <t>-1979999641</t>
  </si>
  <si>
    <t>000002.046</t>
  </si>
  <si>
    <t>držák DUz do zdiva</t>
  </si>
  <si>
    <t>338755718</t>
  </si>
  <si>
    <t>000002.047</t>
  </si>
  <si>
    <t>izol. držák - 50 cm</t>
  </si>
  <si>
    <t>721813487</t>
  </si>
  <si>
    <t>000002.048</t>
  </si>
  <si>
    <t>svorka jímací SJ02</t>
  </si>
  <si>
    <t>1271208446</t>
  </si>
  <si>
    <t>000002.049</t>
  </si>
  <si>
    <t>svorka okapová - SO</t>
  </si>
  <si>
    <t>-987420698</t>
  </si>
  <si>
    <t>000002.050</t>
  </si>
  <si>
    <t>svorka připojovací SP1</t>
  </si>
  <si>
    <t>589497360</t>
  </si>
  <si>
    <t>000002.051</t>
  </si>
  <si>
    <t>svorka zkušební - SZ</t>
  </si>
  <si>
    <t>235904178</t>
  </si>
  <si>
    <t>000002.052</t>
  </si>
  <si>
    <t>gumoasfalt</t>
  </si>
  <si>
    <t>sada</t>
  </si>
  <si>
    <t>900340572</t>
  </si>
  <si>
    <t>000002.053</t>
  </si>
  <si>
    <t>označovací štítek</t>
  </si>
  <si>
    <t>-536266469</t>
  </si>
  <si>
    <t>000002.054</t>
  </si>
  <si>
    <t>podpěra vedení PV 01</t>
  </si>
  <si>
    <t>-1874719023</t>
  </si>
  <si>
    <t>000002.055</t>
  </si>
  <si>
    <t>podpěra vedení PV 22</t>
  </si>
  <si>
    <t>1696526442</t>
  </si>
  <si>
    <t>000002.056</t>
  </si>
  <si>
    <t>podpěra vedení PV 32</t>
  </si>
  <si>
    <t>-776124266</t>
  </si>
  <si>
    <t>000002.057</t>
  </si>
  <si>
    <t>svorka spojovací SS</t>
  </si>
  <si>
    <t>2137968274</t>
  </si>
  <si>
    <t>000002.058</t>
  </si>
  <si>
    <t>CYKY 2Ax1.5mm2 (CYKY 2O1.5)</t>
  </si>
  <si>
    <t>557613</t>
  </si>
  <si>
    <t>000002.059</t>
  </si>
  <si>
    <t>CYKY 4Bx16mm2 (CYKY 4J10)</t>
  </si>
  <si>
    <t>-391568458</t>
  </si>
  <si>
    <t>000002.060</t>
  </si>
  <si>
    <t>výstražná fólie 330 mm červená</t>
  </si>
  <si>
    <t>1331025067</t>
  </si>
  <si>
    <t>000002.061</t>
  </si>
  <si>
    <t>CYKY 5Cx1.5mm2 (CYKY 5J1.5)</t>
  </si>
  <si>
    <t>-1666786799</t>
  </si>
  <si>
    <t>000002.062</t>
  </si>
  <si>
    <t>CYKY 5Cx2.5mm2 (CYKY 5J2.5)</t>
  </si>
  <si>
    <t>1679478701</t>
  </si>
  <si>
    <t>000002.063</t>
  </si>
  <si>
    <t>nouzový invertor 60 minut</t>
  </si>
  <si>
    <t>-830102124</t>
  </si>
  <si>
    <t>telev. účast.zásuvka</t>
  </si>
  <si>
    <t>ovladač tahový</t>
  </si>
  <si>
    <t>ovladač tlač. 0/1 vypínací 1-pólový</t>
  </si>
  <si>
    <t>biometrická čtečka</t>
  </si>
  <si>
    <t>CY 2.5mm2 (H07V-U) zelenožlutý</t>
  </si>
  <si>
    <t>CY 4mm2 (H07V-U) zelenožlutý</t>
  </si>
  <si>
    <t>CY 16mm2 (H07V-U) zelenožlutý</t>
  </si>
  <si>
    <t>CYKY 3Bx1.5mm2 (CYKY 3J1.5)</t>
  </si>
  <si>
    <t>000002.077</t>
  </si>
  <si>
    <t>-1680430781</t>
  </si>
  <si>
    <t>000002.078</t>
  </si>
  <si>
    <t>1826660876</t>
  </si>
  <si>
    <t>000002.079</t>
  </si>
  <si>
    <t>383100451</t>
  </si>
  <si>
    <t>000002.080</t>
  </si>
  <si>
    <t>2128393276</t>
  </si>
  <si>
    <t>000002.081</t>
  </si>
  <si>
    <t>-1203587045</t>
  </si>
  <si>
    <t>000002.082</t>
  </si>
  <si>
    <t>vodič KOAX - venkovní</t>
  </si>
  <si>
    <t>-1617634266</t>
  </si>
  <si>
    <t>000002.083</t>
  </si>
  <si>
    <t>216119805</t>
  </si>
  <si>
    <t>153</t>
  </si>
  <si>
    <t>000002.084</t>
  </si>
  <si>
    <t>538511633</t>
  </si>
  <si>
    <t>000002.085</t>
  </si>
  <si>
    <t>1351517749</t>
  </si>
  <si>
    <t>155</t>
  </si>
  <si>
    <t>000002.086</t>
  </si>
  <si>
    <t>172433725</t>
  </si>
  <si>
    <t>000002.087</t>
  </si>
  <si>
    <t>522262947</t>
  </si>
  <si>
    <t>157</t>
  </si>
  <si>
    <t>000002.088</t>
  </si>
  <si>
    <t>1775638313</t>
  </si>
  <si>
    <t>000002.089</t>
  </si>
  <si>
    <t>-829028942</t>
  </si>
  <si>
    <t>000002.090</t>
  </si>
  <si>
    <t>-138546043</t>
  </si>
  <si>
    <t>000002.091</t>
  </si>
  <si>
    <t>CYKY 3Cx2.5mm2 (CYKY 3J2.5)</t>
  </si>
  <si>
    <t>-879549812</t>
  </si>
  <si>
    <t>000002.092</t>
  </si>
  <si>
    <t>zvonkové tablo vč. kamery</t>
  </si>
  <si>
    <t>-1681408762</t>
  </si>
  <si>
    <t>000002.093</t>
  </si>
  <si>
    <t>domovní audio tlf.</t>
  </si>
  <si>
    <t>1668783136</t>
  </si>
  <si>
    <t>000002.094</t>
  </si>
  <si>
    <t>domovní video tlf. (kancelář)</t>
  </si>
  <si>
    <t>713417353</t>
  </si>
  <si>
    <t>000002.095</t>
  </si>
  <si>
    <t>ústředna EZS</t>
  </si>
  <si>
    <t>-947266887</t>
  </si>
  <si>
    <t>000002.096</t>
  </si>
  <si>
    <t>čidlo pohybu (EZS)</t>
  </si>
  <si>
    <t>731471801</t>
  </si>
  <si>
    <t>000002.097</t>
  </si>
  <si>
    <t>klávesnice (EZS)</t>
  </si>
  <si>
    <t>-135177596</t>
  </si>
  <si>
    <t>000002.098</t>
  </si>
  <si>
    <t>magnetické čidlo (EZS)</t>
  </si>
  <si>
    <t>1093642104</t>
  </si>
  <si>
    <t>000002.099</t>
  </si>
  <si>
    <t>TV anténa</t>
  </si>
  <si>
    <t>-1969625650</t>
  </si>
  <si>
    <t>000002.100</t>
  </si>
  <si>
    <t>TV satelit</t>
  </si>
  <si>
    <t>-660213049</t>
  </si>
  <si>
    <t>000002.101</t>
  </si>
  <si>
    <t>WiFi satelit</t>
  </si>
  <si>
    <t>-1241880046</t>
  </si>
  <si>
    <t>000002.102</t>
  </si>
  <si>
    <t>stožár pro STA vč. ukotvení</t>
  </si>
  <si>
    <t>-389086808</t>
  </si>
  <si>
    <t>000002.103</t>
  </si>
  <si>
    <t>podložka pro montáž svítidla do zateplení</t>
  </si>
  <si>
    <t>-1959067656</t>
  </si>
  <si>
    <t>000002.104</t>
  </si>
  <si>
    <t>1507872837</t>
  </si>
  <si>
    <t>000002.105</t>
  </si>
  <si>
    <t>LED svítidlo stropní 18 W</t>
  </si>
  <si>
    <t>1485424281</t>
  </si>
  <si>
    <t>000002.106</t>
  </si>
  <si>
    <t>LED svítidlo, ozn. B - 1 x LEDLine, 44W, 5070lm, Ra85, 4000K</t>
  </si>
  <si>
    <t>-293845419</t>
  </si>
  <si>
    <t>000002.107</t>
  </si>
  <si>
    <t>LED svítidlo, ozn. E - 1 x LEDLine, 18W, 2120lm, Ra85, 4000K</t>
  </si>
  <si>
    <t>-2027677402</t>
  </si>
  <si>
    <t>000002.108</t>
  </si>
  <si>
    <t>LED svítidlo, ozn. G - 1 x LEDLine, 12W, 1380lm, Ra85, 4000K</t>
  </si>
  <si>
    <t>1491426963</t>
  </si>
  <si>
    <t>000002.109</t>
  </si>
  <si>
    <t>LED svítidlo, ozn. I- 1 x LED, 20W, 2590lm, Ra80, 3000K</t>
  </si>
  <si>
    <t>-1637063178</t>
  </si>
  <si>
    <t>000002.110</t>
  </si>
  <si>
    <t>LED svítidlo, ozn. M - 1 x LED, 29W, 4050lm, Ra80, 4000K</t>
  </si>
  <si>
    <t>81726530</t>
  </si>
  <si>
    <t>000002.111</t>
  </si>
  <si>
    <t>LED svítidlo, ozn. N - 1 x LED, 1 x LED, 15W, 1940lm, Ra80, 3000K</t>
  </si>
  <si>
    <t>-626739899</t>
  </si>
  <si>
    <t>000002.112</t>
  </si>
  <si>
    <t>LED svítidlo, ozn. O - 1 x LEDLine, 22W, 2670lm, Ra85, 4000K</t>
  </si>
  <si>
    <t>-408107534</t>
  </si>
  <si>
    <t>000002.113</t>
  </si>
  <si>
    <t>LED svítidlo, ozn. P - 1 x LEDLine, 35W, 4280lm, Ra85, 4000K</t>
  </si>
  <si>
    <t>1699829214</t>
  </si>
  <si>
    <t>000002.114</t>
  </si>
  <si>
    <t>LED svítidlo, ozn. Q - 1 x LEDLine, 35W, 4020lm, Ra85, 4000K</t>
  </si>
  <si>
    <t>-1290401280</t>
  </si>
  <si>
    <t>000002.115</t>
  </si>
  <si>
    <t>LED svítidlo, ozn. R - 1 x LED, 58W, 7760lm, Ra80, 3000K</t>
  </si>
  <si>
    <t>-1989397462</t>
  </si>
  <si>
    <t>000002.116</t>
  </si>
  <si>
    <t>LED svítidlo, venkovní, IP 45 - 12 W</t>
  </si>
  <si>
    <t>111812922</t>
  </si>
  <si>
    <t>000002.117</t>
  </si>
  <si>
    <t>LED svítidlo, venkovní, IP 45 s čidlem - 12 W</t>
  </si>
  <si>
    <t>1463243179</t>
  </si>
  <si>
    <t>R02</t>
  </si>
  <si>
    <t>Podružný materiál 5,00%</t>
  </si>
  <si>
    <t>-78854305</t>
  </si>
  <si>
    <t>VRN</t>
  </si>
  <si>
    <t>Vedlejší rozpočtové náklady</t>
  </si>
  <si>
    <t>VRN9</t>
  </si>
  <si>
    <t>Ostatní náklady</t>
  </si>
  <si>
    <t>09400R</t>
  </si>
  <si>
    <t>GZS 2,50% z C21M a navázaného materiálu</t>
  </si>
  <si>
    <t>CS ÚRS 2021 01</t>
  </si>
  <si>
    <t>1024</t>
  </si>
  <si>
    <t>-645296275</t>
  </si>
  <si>
    <t>SO 01.2. - Vytápění</t>
  </si>
  <si>
    <t>D1 - Materiál VYTÁPĚNÍ</t>
  </si>
  <si>
    <t>D2 - Zhotovení ÚT</t>
  </si>
  <si>
    <t>D3 - Přesun materiálu</t>
  </si>
  <si>
    <t>D4 - Doprava</t>
  </si>
  <si>
    <t>D5 - Ostatní</t>
  </si>
  <si>
    <t xml:space="preserve">    D6 - Měření a regulace</t>
  </si>
  <si>
    <t>Materiál VYTÁPĚNÍ</t>
  </si>
  <si>
    <t>Pol1</t>
  </si>
  <si>
    <t>Systémová deska, černá izolační 30mm pro potrubí 13 -17mm</t>
  </si>
  <si>
    <t>-766991152</t>
  </si>
  <si>
    <t>Pol10</t>
  </si>
  <si>
    <t>Příchytka fixační na trubky 50mm , kotvení do systémové desky</t>
  </si>
  <si>
    <t>-1913371879</t>
  </si>
  <si>
    <t>Pol11</t>
  </si>
  <si>
    <t>Press vsuvka 16x16</t>
  </si>
  <si>
    <t>1099795365</t>
  </si>
  <si>
    <t>Pol12</t>
  </si>
  <si>
    <t>Termostat manuální elektronický</t>
  </si>
  <si>
    <t>1376686368</t>
  </si>
  <si>
    <t>Pol13</t>
  </si>
  <si>
    <t>Servopohony</t>
  </si>
  <si>
    <t>470890332</t>
  </si>
  <si>
    <t>Pol14</t>
  </si>
  <si>
    <t>Manuální termostatická hlavice na rozdělovači</t>
  </si>
  <si>
    <t>-199962619</t>
  </si>
  <si>
    <t>Pol15</t>
  </si>
  <si>
    <t>Ústřední svorkovnice pro termostaty a servopohony</t>
  </si>
  <si>
    <t>-1305841849</t>
  </si>
  <si>
    <t>Pol16</t>
  </si>
  <si>
    <t>Kondenzační kotel</t>
  </si>
  <si>
    <t>-1563509290</t>
  </si>
  <si>
    <t>Pol17</t>
  </si>
  <si>
    <t>Tepelné čerpadlo vzduch / voda</t>
  </si>
  <si>
    <t>1602693303</t>
  </si>
  <si>
    <t>Pol18</t>
  </si>
  <si>
    <t>Programovatelný ternostat pro vytápění sdružený (umístění T.M. - součást dodávky R/S)</t>
  </si>
  <si>
    <t>-512504422</t>
  </si>
  <si>
    <t>Pol19</t>
  </si>
  <si>
    <t>Odkouření</t>
  </si>
  <si>
    <t>-814644018</t>
  </si>
  <si>
    <t>Pol2</t>
  </si>
  <si>
    <t>Podlahová trubka Ø 17x2,0</t>
  </si>
  <si>
    <t>1463496412</t>
  </si>
  <si>
    <t>Pol20</t>
  </si>
  <si>
    <t>Zásobní TUV 800 L - KOMPLET S PŘÍSLUŠENSTVÍM vč šroubení a uzávěrů</t>
  </si>
  <si>
    <t>-287701934</t>
  </si>
  <si>
    <t>Pol21</t>
  </si>
  <si>
    <t>Hydraulický vyrovnávač vč uzávěrů KK 1 1/2"</t>
  </si>
  <si>
    <t>349371819</t>
  </si>
  <si>
    <t>Pol22</t>
  </si>
  <si>
    <t>Rozdělovač / sběrač vytápění - 4 topné okruhy (DN35, DN35, DN35)</t>
  </si>
  <si>
    <t>-1816886505</t>
  </si>
  <si>
    <t>Pol23</t>
  </si>
  <si>
    <t>Pojistný ventil otopné soustavy</t>
  </si>
  <si>
    <t>1428412411</t>
  </si>
  <si>
    <t>Pol24</t>
  </si>
  <si>
    <t>Expanzní nádoba vč příslušenství - 100 l</t>
  </si>
  <si>
    <t>-1631289102</t>
  </si>
  <si>
    <t>Pol25</t>
  </si>
  <si>
    <t>Trojcestný ventil pro potrubí DN35 se servopohonem</t>
  </si>
  <si>
    <t>-1997655134</t>
  </si>
  <si>
    <t>Pol26</t>
  </si>
  <si>
    <t>Uzavírací armatury Ø 6/4"</t>
  </si>
  <si>
    <t>1921080263</t>
  </si>
  <si>
    <t>Pol27</t>
  </si>
  <si>
    <t>Uzavírací armatury Ø 1"</t>
  </si>
  <si>
    <t>2075663296</t>
  </si>
  <si>
    <t>Pol28</t>
  </si>
  <si>
    <t>Regulační ventil Ø 1"</t>
  </si>
  <si>
    <t>-819125912</t>
  </si>
  <si>
    <t>Pol29</t>
  </si>
  <si>
    <t>Kulový kohout vypouštěcí 1/2"</t>
  </si>
  <si>
    <t>1571984863</t>
  </si>
  <si>
    <t>Pol3</t>
  </si>
  <si>
    <t>Pás dilatační tl.8 x 150 bal. 25m</t>
  </si>
  <si>
    <t>1678884558</t>
  </si>
  <si>
    <t>Pol30</t>
  </si>
  <si>
    <t>Filtr 1"</t>
  </si>
  <si>
    <t>-1550121856</t>
  </si>
  <si>
    <t>Pol31</t>
  </si>
  <si>
    <t>Zpětná klapka 1"</t>
  </si>
  <si>
    <t>2111276255</t>
  </si>
  <si>
    <t>Pol32</t>
  </si>
  <si>
    <t>Čerpadlo - větev T1 , T2</t>
  </si>
  <si>
    <t>2062334885</t>
  </si>
  <si>
    <t>Poznámka k položce:
průtok = 2175 kg/h; (230V/75W/0,7A)</t>
  </si>
  <si>
    <t>Pol33</t>
  </si>
  <si>
    <t>Čerpadlo - větev T3</t>
  </si>
  <si>
    <t>1153416547</t>
  </si>
  <si>
    <t>Poznámka k položce:
průtok = 2064 kg/h; (230V/40W/0,44A)</t>
  </si>
  <si>
    <t>Pol34</t>
  </si>
  <si>
    <t>Ostatní montážní a instalační materiál vytápěcí soustavy</t>
  </si>
  <si>
    <t>-1588558915</t>
  </si>
  <si>
    <t>Pol35</t>
  </si>
  <si>
    <t>Potrubí 15x1,0 ( tyč 2,5 m)</t>
  </si>
  <si>
    <t>-1541499203</t>
  </si>
  <si>
    <t>Pol36</t>
  </si>
  <si>
    <t>Potrubí 22x1,0 ( tyč 2,5 m )</t>
  </si>
  <si>
    <t>920785402</t>
  </si>
  <si>
    <t>Pol37</t>
  </si>
  <si>
    <t>Potrubí 28x1,5 ( tyč 2,5 m )</t>
  </si>
  <si>
    <t>846236470</t>
  </si>
  <si>
    <t>Pol38</t>
  </si>
  <si>
    <t>Potrubí 35x1,5 ( tyč 2,5 m )</t>
  </si>
  <si>
    <t>706941838</t>
  </si>
  <si>
    <t>Pol39</t>
  </si>
  <si>
    <t>Potrubí 54x2,0 ( tyč 2,5 m )</t>
  </si>
  <si>
    <t>1216107030</t>
  </si>
  <si>
    <t>Pol40</t>
  </si>
  <si>
    <t>Pájecí drát 250g</t>
  </si>
  <si>
    <t>317641923</t>
  </si>
  <si>
    <t>Pol41</t>
  </si>
  <si>
    <t>Nískoexpanzní pěna</t>
  </si>
  <si>
    <t>-602348548</t>
  </si>
  <si>
    <t>Pol42</t>
  </si>
  <si>
    <t>Sádra 10 kg</t>
  </si>
  <si>
    <t>-1620077717</t>
  </si>
  <si>
    <t>Pol4</t>
  </si>
  <si>
    <t>Šroubení svěrné 16x2</t>
  </si>
  <si>
    <t>-1247758720</t>
  </si>
  <si>
    <t>Pol5</t>
  </si>
  <si>
    <t>Rozdělovač podlahového vytápění bez skříňky komplet vč čerpadla - 6 cestný</t>
  </si>
  <si>
    <t>-1942676129</t>
  </si>
  <si>
    <t>Pol6</t>
  </si>
  <si>
    <t>Rozdělovač podlahového vytápění bez skříňky komplet vč čerpadla - 10 cestný</t>
  </si>
  <si>
    <t>-1219695214</t>
  </si>
  <si>
    <t>Pol7</t>
  </si>
  <si>
    <t>Skříň rozdělovače pod omítku pro podlahový rozdělovač 6 cestný</t>
  </si>
  <si>
    <t>-354868342</t>
  </si>
  <si>
    <t>Pol8</t>
  </si>
  <si>
    <t>Skříň rozdělovače pod omítku pro podlahový rozdělovač 10 cestný</t>
  </si>
  <si>
    <t>-1131126499</t>
  </si>
  <si>
    <t>Pol9</t>
  </si>
  <si>
    <t>Tělěso otopné - žebřík - 257W + EL.300 - CHROM</t>
  </si>
  <si>
    <t>-1256210373</t>
  </si>
  <si>
    <t>Zhotovení ÚT</t>
  </si>
  <si>
    <t>Pol43</t>
  </si>
  <si>
    <t>Montáž a instalace systémových desek , dilatačních pásů po obvodu</t>
  </si>
  <si>
    <t>41040615</t>
  </si>
  <si>
    <t>Pol44</t>
  </si>
  <si>
    <t>Montáž a položení potrubí podlahového vytápění</t>
  </si>
  <si>
    <t>1084848589</t>
  </si>
  <si>
    <t>Pol45</t>
  </si>
  <si>
    <t>Osazení topného zdroje, rozdělovače podlahového vytápění a propojení potrubím</t>
  </si>
  <si>
    <t>2111012865</t>
  </si>
  <si>
    <t>Pol46</t>
  </si>
  <si>
    <t>Pomocné dokončovací práce</t>
  </si>
  <si>
    <t>202197351</t>
  </si>
  <si>
    <t>Pol47</t>
  </si>
  <si>
    <t>Zhotovení prostupů</t>
  </si>
  <si>
    <t>-1476772014</t>
  </si>
  <si>
    <t>Pol48</t>
  </si>
  <si>
    <t>Zkouška tlaková</t>
  </si>
  <si>
    <t>-1966471843</t>
  </si>
  <si>
    <t>Pol49</t>
  </si>
  <si>
    <t>Odvzdušnění a napuštění systému</t>
  </si>
  <si>
    <t>1248653087</t>
  </si>
  <si>
    <t>Pol50</t>
  </si>
  <si>
    <t>Revize UT</t>
  </si>
  <si>
    <t>-2089428834</t>
  </si>
  <si>
    <t>Pol51</t>
  </si>
  <si>
    <t>Zaškolení obsluhy</t>
  </si>
  <si>
    <t>-756002364</t>
  </si>
  <si>
    <t>Přesun materiálu</t>
  </si>
  <si>
    <t>Pol52</t>
  </si>
  <si>
    <t>-2138997125</t>
  </si>
  <si>
    <t>Doprava</t>
  </si>
  <si>
    <t>Pol53</t>
  </si>
  <si>
    <t>Ostatní doprava</t>
  </si>
  <si>
    <t>km</t>
  </si>
  <si>
    <t>497758800</t>
  </si>
  <si>
    <t>D5</t>
  </si>
  <si>
    <t>Ostatní</t>
  </si>
  <si>
    <t>Pol54</t>
  </si>
  <si>
    <t>Záložní zdroj 500 W</t>
  </si>
  <si>
    <t>-1217857739</t>
  </si>
  <si>
    <t>D6</t>
  </si>
  <si>
    <t>Měření a regulace</t>
  </si>
  <si>
    <t>MaR01</t>
  </si>
  <si>
    <t>Řídící ekvitermní regulace kotelny</t>
  </si>
  <si>
    <t>-1061226534</t>
  </si>
  <si>
    <t>SO 01.3 - Vzduchotechnika</t>
  </si>
  <si>
    <t>2 - Spojovací, těsnící a závěsový materiál</t>
  </si>
  <si>
    <t>1.1.1</t>
  </si>
  <si>
    <t>Jednotka pro přívod a odvod vzduchu s křížkovým rekuperátorem (účinnost 92%), 460 m3/h, ext. tlak 330 Pa, filtry na sáních třídy G4, bypass klapka, elektrický ohřívač, regulace. Podrobnosti viz tech. specifikace. Včetně mont. mat.</t>
  </si>
  <si>
    <t>-160241384</t>
  </si>
  <si>
    <t>1.10.1</t>
  </si>
  <si>
    <t>Tepelná izolace tl. 100mm s al. polepem, včetně montážního materiálu</t>
  </si>
  <si>
    <t>-983665631</t>
  </si>
  <si>
    <t>1.10.2</t>
  </si>
  <si>
    <t>Tepelná izolace tl. 50mm s oplechováním, včetně montážního materiálu</t>
  </si>
  <si>
    <t>-677665948</t>
  </si>
  <si>
    <t>1.5.1</t>
  </si>
  <si>
    <t>Přeslechový tlumič hluku vsuvný, prům. 100mm, dl. 300mm</t>
  </si>
  <si>
    <t>-35536053</t>
  </si>
  <si>
    <t>1.5.2</t>
  </si>
  <si>
    <t>Tlumič hluku buňkový, 500x200 mm, délky 1500 mm</t>
  </si>
  <si>
    <t>-1315804201</t>
  </si>
  <si>
    <t>1.5.3</t>
  </si>
  <si>
    <t>Tlumič hluku buňkový, 500x200 mm, délky 1000 mm</t>
  </si>
  <si>
    <t>-1592427876</t>
  </si>
  <si>
    <t>1.6.1</t>
  </si>
  <si>
    <t>Protidešťová stříška pozink pro prům. 250mm</t>
  </si>
  <si>
    <t>-707647347</t>
  </si>
  <si>
    <t>1.6.2</t>
  </si>
  <si>
    <t>Výfuková hlavice pozink pro prům. 250mm</t>
  </si>
  <si>
    <t>907079632</t>
  </si>
  <si>
    <t>1.7.1</t>
  </si>
  <si>
    <t>Talířový ventil univerzální, plastový průměr 100 mm</t>
  </si>
  <si>
    <t>2114114355</t>
  </si>
  <si>
    <t>1.9.1</t>
  </si>
  <si>
    <t>Spiro potrubí prům. 100, 20% tvarovek, včetně montážního materiálu</t>
  </si>
  <si>
    <t>bm</t>
  </si>
  <si>
    <t>2046611950</t>
  </si>
  <si>
    <t>1.9.2</t>
  </si>
  <si>
    <t>Spiro potrubí prům. 125, 20% tvarovek, včetně montážního materiálu</t>
  </si>
  <si>
    <t>-1187712696</t>
  </si>
  <si>
    <t>1.9.3</t>
  </si>
  <si>
    <t>Spiro potrubí prům. 160, 20% tvarovek, včetně montážního materiálu</t>
  </si>
  <si>
    <t>-683032926</t>
  </si>
  <si>
    <t>1.9.4</t>
  </si>
  <si>
    <t>Spiro potrubí prům. 200, 20% tvarovek, včetně montážního materiálu</t>
  </si>
  <si>
    <t>935186698</t>
  </si>
  <si>
    <t>1.9.5</t>
  </si>
  <si>
    <t>Spiro potrubí prům. 250, 20% tvarovek, včetně montážního materiálu</t>
  </si>
  <si>
    <t>457340929</t>
  </si>
  <si>
    <t>1.9.6</t>
  </si>
  <si>
    <t>Čtyřhranné potrubí pozink, vč. Tvarovek, vč. mont. mat</t>
  </si>
  <si>
    <t>-718116551</t>
  </si>
  <si>
    <t>Spojovací, těsnící a závěsový materiál</t>
  </si>
  <si>
    <t>2.1</t>
  </si>
  <si>
    <t>Doprava materiálu</t>
  </si>
  <si>
    <t>1938939203</t>
  </si>
  <si>
    <t>2.2</t>
  </si>
  <si>
    <t>Zaregulování a zprovoznění</t>
  </si>
  <si>
    <t>1226425283</t>
  </si>
  <si>
    <t>2.3</t>
  </si>
  <si>
    <t>Dokumentace ke kolaudaci</t>
  </si>
  <si>
    <t>1613228665</t>
  </si>
  <si>
    <t>2.4</t>
  </si>
  <si>
    <t>Uzemnění potrubí</t>
  </si>
  <si>
    <t>-1426901370</t>
  </si>
  <si>
    <t>2.5</t>
  </si>
  <si>
    <t>Dokumentace skutečného provedení</t>
  </si>
  <si>
    <t>-1074330063</t>
  </si>
  <si>
    <t>f1</t>
  </si>
  <si>
    <t>31,916</t>
  </si>
  <si>
    <t>f10</t>
  </si>
  <si>
    <t>355,92</t>
  </si>
  <si>
    <t>f2</t>
  </si>
  <si>
    <t>124,23</t>
  </si>
  <si>
    <t>f21</t>
  </si>
  <si>
    <t>8,4</t>
  </si>
  <si>
    <t>f3</t>
  </si>
  <si>
    <t>387,874</t>
  </si>
  <si>
    <t>f30</t>
  </si>
  <si>
    <t>223,5</t>
  </si>
  <si>
    <t>f4</t>
  </si>
  <si>
    <t>191,546</t>
  </si>
  <si>
    <t>SO 01.4 - Zdravotně technické instalace</t>
  </si>
  <si>
    <t xml:space="preserve">    8 - Trubní vedení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</si>
  <si>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</si>
  <si>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</si>
  <si>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</si>
  <si>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</si>
  <si>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</si>
  <si>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>HZS - Hodinové zúčtovací sazby</t>
  </si>
  <si>
    <t xml:space="preserve">    VRN1 - Průzkumné, geodetické a projektové práce</t>
  </si>
  <si>
    <t xml:space="preserve">    VRN4 - Inženýrská činnost</t>
  </si>
  <si>
    <t>131251104</t>
  </si>
  <si>
    <t>Hloubení nezapažených jam a zářezů strojně s urovnáním dna do předepsaného profilu a spádu v hornině třídy těžitelnosti I skupiny 3 přes 100 do 500 m3</t>
  </si>
  <si>
    <t>-1249728384</t>
  </si>
  <si>
    <t>5*6*4+9*5*2,3</t>
  </si>
  <si>
    <t>-1911705259</t>
  </si>
  <si>
    <t>292*0,8*1,2+21*0,6*0,8+(48+43)*0,6*1,2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</si>
  <si>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</si>
  <si>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</si>
  <si>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-12804630</t>
  </si>
  <si>
    <t>zemina ponechaná na zásyp</t>
  </si>
  <si>
    <t>zpět na zásyp</t>
  </si>
  <si>
    <t>1922527498</t>
  </si>
  <si>
    <t>na skládku</t>
  </si>
  <si>
    <t>f30+f10-f3</t>
  </si>
  <si>
    <t>1721233871</t>
  </si>
  <si>
    <t>na zpětný zásyp</t>
  </si>
  <si>
    <t>2138191535</t>
  </si>
  <si>
    <t>191,546*2 'Přepočtené koeficientem množství</t>
  </si>
  <si>
    <t>-271813302</t>
  </si>
  <si>
    <t>174151101</t>
  </si>
  <si>
    <t>Zásyp sypaninou z jakékoliv horniny strojně s uložením výkopku ve vrstvách se zhutněním jam, šachet, rýh nebo kolem objektů v těchto vykopávkách</t>
  </si>
  <si>
    <t>-157272452</t>
  </si>
  <si>
    <t>f30+f10-f1-f2-f21-23-4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</si>
  <si>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</si>
  <si>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</si>
  <si>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-2019000514</t>
  </si>
  <si>
    <t>292*0,8*0,45+(48+43)*0,6*0,35</t>
  </si>
  <si>
    <t>21*0,5*0,8</t>
  </si>
  <si>
    <t>58337302</t>
  </si>
  <si>
    <t>štěrkopísek frakce 0/16</t>
  </si>
  <si>
    <t>-1962003188</t>
  </si>
  <si>
    <t>124,23*2 'Přepočtené koeficientem množství</t>
  </si>
  <si>
    <t>58343930</t>
  </si>
  <si>
    <t>kamenivo drcené hrubé frakce 16/32</t>
  </si>
  <si>
    <t>1680196992</t>
  </si>
  <si>
    <t>8,4*2 'Přepočtené koeficientem množství</t>
  </si>
  <si>
    <t>382411113</t>
  </si>
  <si>
    <t>Zemní nádrž z polyetylenu PE na dešťovou a splaškovou vodu univerzální samonosná pro běžné zatížení, objemu 3500 l</t>
  </si>
  <si>
    <t>-1045223019</t>
  </si>
  <si>
    <t>451573111</t>
  </si>
  <si>
    <t>Lože pod potrubí, stoky a drobné objekty v otevřeném výkopu z písku a štěrkopísku do 63 mm</t>
  </si>
  <si>
    <t>2082121308</t>
  </si>
  <si>
    <t>292*0,8*0,1+7,2*3,6*0,05+4*3*0,15+(48+43)*0,6*0,1</t>
  </si>
  <si>
    <t>Trubní vedení</t>
  </si>
  <si>
    <t>871171211</t>
  </si>
  <si>
    <t>Montáž potrubí z plastů v otevřeném výkopu z polyetylenu PE 100 svařovaných elektrotvarovkou SDR 11/PN16 D 40 x 3,7 mm</t>
  </si>
  <si>
    <t>-492797256</t>
  </si>
  <si>
    <t>28613111</t>
  </si>
  <si>
    <t>potrubí vodovodní PE100 PN 16 SDR11 6m 100m 40x3,7mm</t>
  </si>
  <si>
    <t>950209408</t>
  </si>
  <si>
    <t>28613912</t>
  </si>
  <si>
    <t>potrubí plynovodní PE 100RC SDR 11 PN 0,4MPa D 40x3,7mm</t>
  </si>
  <si>
    <t>460047577</t>
  </si>
  <si>
    <t>877171110</t>
  </si>
  <si>
    <t>Montáž tvarovek na plastovém potrubí z polyetylenu PE 100 elektrotvarovek SDR 11/PN16 kolen 45° d 40</t>
  </si>
  <si>
    <t>-633804550</t>
  </si>
  <si>
    <t>28614944</t>
  </si>
  <si>
    <t>elektrokoleno 45° PE 100 PN16 D 40mm</t>
  </si>
  <si>
    <t>1888566526</t>
  </si>
  <si>
    <t>877171112</t>
  </si>
  <si>
    <t>Montáž tvarovek na plastovém potrubí z polyetylenu PE 100 elektrotvarovek SDR 11/PN16 kolen 90° d 40</t>
  </si>
  <si>
    <t>964562534</t>
  </si>
  <si>
    <t>28653053</t>
  </si>
  <si>
    <t>elektrokoleno 90° PE 100 D 40mm</t>
  </si>
  <si>
    <t>1470004719</t>
  </si>
  <si>
    <t>893811263</t>
  </si>
  <si>
    <t>Osazení vodoměrné šachty z polypropylenu PP obetonované pro statické zatížení kruhové, průměru D do 1,2 m, světlé hloubky od 1,4 m do 1,6 m</t>
  </si>
  <si>
    <t>-1288470252</t>
  </si>
  <si>
    <t>56230594</t>
  </si>
  <si>
    <t>šachta vodoměrná samonosná kruhová 1,2/1,5 m</t>
  </si>
  <si>
    <t>1403583108</t>
  </si>
  <si>
    <t>56230613</t>
  </si>
  <si>
    <t>těsnění poklopu neoprenové pro rozměr 600x600</t>
  </si>
  <si>
    <t>172836130</t>
  </si>
  <si>
    <t>56230603</t>
  </si>
  <si>
    <t>šachtový poklop z PU+rám HDPE, 12,5t 600x600x60mm</t>
  </si>
  <si>
    <t>-1880396956</t>
  </si>
  <si>
    <t>894812312</t>
  </si>
  <si>
    <t>Revizní a čistící šachta z polypropylenu PP pro hladké trouby DN 600 šachtové dno DN 600 průtočné 30°,60°,90°</t>
  </si>
  <si>
    <t>-53219675</t>
  </si>
  <si>
    <t>894812313</t>
  </si>
  <si>
    <t>Revizní a čistící šachta z polypropylenu PP pro hladké trouby DN 600 šachtové dno DN 600 s přítokem tvaru T</t>
  </si>
  <si>
    <t>716317927</t>
  </si>
  <si>
    <t>894812332</t>
  </si>
  <si>
    <t>Revizní a čistící šachta z polypropylenu PP pro hladké trouby DN 600 roura šachtová korugovaná, světlé hloubky 2 000 mm</t>
  </si>
  <si>
    <t>677509285</t>
  </si>
  <si>
    <t>894812339</t>
  </si>
  <si>
    <t>Revizní a čistící šachta z polypropylenu PP pro hladké trouby DN 600 Příplatek k cenám 2331 - 2334 za uříznutí šachtové roury</t>
  </si>
  <si>
    <t>1386417669</t>
  </si>
  <si>
    <t>894812356</t>
  </si>
  <si>
    <t>Revizní a čistící šachta z polypropylenu PP pro hladké trouby DN 600 poklop (mříž) litinový pro třídu zatížení B125 s betonovým prstencem</t>
  </si>
  <si>
    <t>33563542</t>
  </si>
  <si>
    <t>56241618</t>
  </si>
  <si>
    <t>podzemní filtrační šachta DN 400 s košem, poklop pojízdný</t>
  </si>
  <si>
    <t>981777370</t>
  </si>
  <si>
    <t>895971R01</t>
  </si>
  <si>
    <t>Zasakovací boxy z polypropylenu PP bez možnosti revize a čištění pro vsakování deštových vod v galerii o celkovém objemu 23 m3</t>
  </si>
  <si>
    <t>-1004098032</t>
  </si>
  <si>
    <t>Poznámka k položce:
mezerovitost 97%</t>
  </si>
  <si>
    <t>899721111</t>
  </si>
  <si>
    <t>Signalizační vodič na potrubí DN do 150 mm</t>
  </si>
  <si>
    <t>-547383545</t>
  </si>
  <si>
    <t>899722113</t>
  </si>
  <si>
    <t>Krytí potrubí z plastů výstražnou fólií z PVC šířky 34 cm</t>
  </si>
  <si>
    <t>2024885926</t>
  </si>
  <si>
    <t>919726122</t>
  </si>
  <si>
    <t>Geotextilie netkaná pro ochranu, separaci nebo filtraci měrná hmotnost přes 200 do 300 g/m2</t>
  </si>
  <si>
    <t>789415661</t>
  </si>
  <si>
    <t>998276101</t>
  </si>
  <si>
    <t>Přesun hmot pro trubní vedení hloubené z trub z plastických hmot nebo sklolaminátových pro vodovody nebo kanalizace v otevřeném výkopu dopravní vzdálenost do 15 m</t>
  </si>
  <si>
    <t>-72961028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</si>
  <si>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</si>
  <si>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</si>
  <si>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-1059260756</t>
  </si>
  <si>
    <t>713463131</t>
  </si>
  <si>
    <t>Montáž izolace tepelné potrubí a ohybů tvarovkami nebo deskami potrubními pouzdry bez povrchové úpravy (izolační materiál ve specifikaci) přilepenými v příčných a podélných spojích izolace potrubí jednovrstvá, tloušťky izolace do 25 mm</t>
  </si>
  <si>
    <t>-350784062</t>
  </si>
  <si>
    <t>28377105</t>
  </si>
  <si>
    <t>pouzdro izolační potrubní z pěnového polyetylenu 18/13mm</t>
  </si>
  <si>
    <t>-938706321</t>
  </si>
  <si>
    <t>28377104</t>
  </si>
  <si>
    <t>pouzdro izolační potrubní z pěnového polyetylenu 22/13mm</t>
  </si>
  <si>
    <t>1943802077</t>
  </si>
  <si>
    <t>28377112</t>
  </si>
  <si>
    <t>pouzdro izolační potrubní z pěnového polyetylenu 28/13mm</t>
  </si>
  <si>
    <t>-2085096055</t>
  </si>
  <si>
    <t>28377052</t>
  </si>
  <si>
    <t>pouzdro izolační potrubní z pěnového polyetylenu 32/13mm</t>
  </si>
  <si>
    <t>1079245309</t>
  </si>
  <si>
    <t>28377058</t>
  </si>
  <si>
    <t>pouzdro izolační potrubní z pěnového polyetylenu 40/13mm</t>
  </si>
  <si>
    <t>-932141360</t>
  </si>
  <si>
    <t>28377106</t>
  </si>
  <si>
    <t>pouzdro izolační potrubní z pěnového polyetylenu 18/20mm</t>
  </si>
  <si>
    <t>960663435</t>
  </si>
  <si>
    <t>28377045</t>
  </si>
  <si>
    <t>pouzdro izolační potrubní z pěnového polyetylenu 22/20mm</t>
  </si>
  <si>
    <t>591737635</t>
  </si>
  <si>
    <t>28377048</t>
  </si>
  <si>
    <t>pouzdro izolační potrubní z pěnového polyetylenu 28/20mm</t>
  </si>
  <si>
    <t>1381684397</t>
  </si>
  <si>
    <t>28377053</t>
  </si>
  <si>
    <t>pouzdro izolační potrubní z pěnového polyetylenu 32/20mm</t>
  </si>
  <si>
    <t>-1232785993</t>
  </si>
  <si>
    <t>998713101</t>
  </si>
  <si>
    <t>Přesun hmot pro izolace tepelné stanovený z hmotnosti přesunovaného materiálu vodorovná dopravní vzdálenost do 50 m v objektech výšky do 6 m</t>
  </si>
  <si>
    <t>-91999177</t>
  </si>
  <si>
    <t>721</t>
  </si>
  <si>
    <t>Zdravotechnika - vnitřní kanalizace</t>
  </si>
  <si>
    <t>721173315</t>
  </si>
  <si>
    <t>Potrubí z trub PVC SN4 dešťové DN 110</t>
  </si>
  <si>
    <t>-125541424</t>
  </si>
  <si>
    <t>721173316</t>
  </si>
  <si>
    <t>Potrubí z trub PVC SN4 dešťové DN 125</t>
  </si>
  <si>
    <t>-2114813453</t>
  </si>
  <si>
    <t>721173317</t>
  </si>
  <si>
    <t>Potrubí z trub PVC SN4 dešťové DN 160</t>
  </si>
  <si>
    <t>2122281396</t>
  </si>
  <si>
    <t>721173318</t>
  </si>
  <si>
    <t>Potrubí z trub PVC SN4 dešťové DN 200</t>
  </si>
  <si>
    <t>1552654371</t>
  </si>
  <si>
    <t>721173401</t>
  </si>
  <si>
    <t>Potrubí z trub PVC SN4 svodné (ležaté) DN 110</t>
  </si>
  <si>
    <t>-107057285</t>
  </si>
  <si>
    <t>721173402</t>
  </si>
  <si>
    <t>Potrubí z trub PVC SN4 svodné (ležaté) DN 125</t>
  </si>
  <si>
    <t>-848649955</t>
  </si>
  <si>
    <t>721174025</t>
  </si>
  <si>
    <t>Potrubí z trub polypropylenových odpadní (svislé) DN 110</t>
  </si>
  <si>
    <t>1833257725</t>
  </si>
  <si>
    <t>721174026</t>
  </si>
  <si>
    <t>Potrubí z trub polypropylenových odpadní (svislé) DN 125</t>
  </si>
  <si>
    <t>308163532</t>
  </si>
  <si>
    <t>721174042</t>
  </si>
  <si>
    <t>Potrubí z trub polypropylenových připojovací DN 40</t>
  </si>
  <si>
    <t>-1480547912</t>
  </si>
  <si>
    <t>721174043</t>
  </si>
  <si>
    <t>Potrubí z trub polypropylenových připojovací DN 50</t>
  </si>
  <si>
    <t>-208779665</t>
  </si>
  <si>
    <t>721174045</t>
  </si>
  <si>
    <t>Potrubí z trub polypropylenových připojovací DN 110</t>
  </si>
  <si>
    <t>-2041297486</t>
  </si>
  <si>
    <t>721194105</t>
  </si>
  <si>
    <t>Vyměření přípojek na potrubí vyvedení a upevnění odpadních výpustek DN 40/50</t>
  </si>
  <si>
    <t>-161044279</t>
  </si>
  <si>
    <t>721194109</t>
  </si>
  <si>
    <t>Vyměření přípojek na potrubí vyvedení a upevnění odpadních výpustek DN 100</t>
  </si>
  <si>
    <t>-262641298</t>
  </si>
  <si>
    <t>721211422</t>
  </si>
  <si>
    <t>Podlahové vpusti se svislým odtokem DN 50/75/110 mřížka nerez 138x138</t>
  </si>
  <si>
    <t>-1726831880</t>
  </si>
  <si>
    <t>721226511</t>
  </si>
  <si>
    <t>Zápachové uzávěrky podomítkové (Pe) s krycí deskou pro pračku a myčku DN 40</t>
  </si>
  <si>
    <t>-1732757330</t>
  </si>
  <si>
    <t>721226R03</t>
  </si>
  <si>
    <t>Kalich pro úkapy DN32 se zápachovou uzávěrkou a přídavnou mechanickou uzávěrkou - kuličkou pro suchý stav</t>
  </si>
  <si>
    <t>1889692401</t>
  </si>
  <si>
    <t>721242115</t>
  </si>
  <si>
    <t>Lapače střešních splavenin polypropylenové (PP) s kulovým kloubem na odtoku DN 110</t>
  </si>
  <si>
    <t>-2132253309</t>
  </si>
  <si>
    <t>721273153</t>
  </si>
  <si>
    <t>Ventilační hlavice z polypropylenu (PP) DN 110</t>
  </si>
  <si>
    <t>-1972372556</t>
  </si>
  <si>
    <t>721290111</t>
  </si>
  <si>
    <t>Zkouška těsnosti kanalizace v objektech vodou do DN 125</t>
  </si>
  <si>
    <t>877389423</t>
  </si>
  <si>
    <t>721290112</t>
  </si>
  <si>
    <t>Zkouška těsnosti kanalizace v objektech vodou DN 150 nebo DN 200</t>
  </si>
  <si>
    <t>1333044573</t>
  </si>
  <si>
    <t>998721101</t>
  </si>
  <si>
    <t>Přesun hmot pro vnitřní kanalizace stanovený z hmotnosti přesunovaného materiálu vodorovná dopravní vzdálenost do 50 m v objektech výšky do 6 m</t>
  </si>
  <si>
    <t>-1791346346</t>
  </si>
  <si>
    <t>722</t>
  </si>
  <si>
    <t>Zdravotechnika - vnitřní vodovod</t>
  </si>
  <si>
    <t>722174R21</t>
  </si>
  <si>
    <t>Potrubí z plastových trubek z polypropylenu PP-RCT svařovaných polyfuzně PN 20 (SDR 6) D 16 x 2,7</t>
  </si>
  <si>
    <t>1367400327</t>
  </si>
  <si>
    <t>722174R22</t>
  </si>
  <si>
    <t>Potrubí z plastových trubek z polypropylenu PP-RCT svařovaných polyfuzně PN 20 (SDR 6) D 20 x 3,4</t>
  </si>
  <si>
    <t>568044478</t>
  </si>
  <si>
    <t>722174R23</t>
  </si>
  <si>
    <t>Potrubí z plastových trubek z polypropylenu PP-RCT svařovaných polyfuzně PN 20 (SDR 6) D 25 x 4,2</t>
  </si>
  <si>
    <t>1254462661</t>
  </si>
  <si>
    <t>722174R24</t>
  </si>
  <si>
    <t>Potrubí z plastových trubek z polypropylenu PP-RCT svařovaných polyfuzně PN 20 (SDR 6) D 32 x 5,4</t>
  </si>
  <si>
    <t>-1853689119</t>
  </si>
  <si>
    <t>722174R25</t>
  </si>
  <si>
    <t>Potrubí z plastových trubek z polypropylenu PP-RCT svařovaných polyfuzně PN 20 (SDR 6) D 40 x 6,7</t>
  </si>
  <si>
    <t>-922021052</t>
  </si>
  <si>
    <t>722190401</t>
  </si>
  <si>
    <t>Zřízení přípojek na potrubí vyvedení a upevnění výpustek do DN 25</t>
  </si>
  <si>
    <t>1280036318</t>
  </si>
  <si>
    <t>722221134</t>
  </si>
  <si>
    <t>Armatury s jedním závitem ventily výtokové G 1/2, s připojením na hadici,</t>
  </si>
  <si>
    <t>-225508348</t>
  </si>
  <si>
    <t>722221R01</t>
  </si>
  <si>
    <t>Armatury s jedním závitem ventily výtokové G 1/2, s připojením na hadici, nezámrzné</t>
  </si>
  <si>
    <t>-1301476030</t>
  </si>
  <si>
    <t>722224115</t>
  </si>
  <si>
    <t>Armatury s jedním závitem kohouty plnicí a vypouštěcí PN 10 G 1/2</t>
  </si>
  <si>
    <t>1704598177</t>
  </si>
  <si>
    <t>722231072</t>
  </si>
  <si>
    <t>Armatury se dvěma závity ventily zpětné mosazné PN 10 do 110°C G 1/2</t>
  </si>
  <si>
    <t>1489830326</t>
  </si>
  <si>
    <t>722231074</t>
  </si>
  <si>
    <t>Armatury se dvěma závity ventily zpětné mosazné PN 10 do 110°C G 1</t>
  </si>
  <si>
    <t>1199267224</t>
  </si>
  <si>
    <t>722231143</t>
  </si>
  <si>
    <t>Armatury se dvěma závity ventily pojistné rohové G 1</t>
  </si>
  <si>
    <t>-1771540343</t>
  </si>
  <si>
    <t>722232043</t>
  </si>
  <si>
    <t>Armatury se dvěma závity kulové kohouty PN 42 do 185 °C přímé vnitřní závit G 1/2</t>
  </si>
  <si>
    <t>2029265923</t>
  </si>
  <si>
    <t>722232045</t>
  </si>
  <si>
    <t>Armatury se dvěma závity kulové kohouty PN 42 do 185 °C přímé vnitřní závit G 1</t>
  </si>
  <si>
    <t>-1508611248</t>
  </si>
  <si>
    <t>722232046</t>
  </si>
  <si>
    <t>Armatury se dvěma závity kulové kohouty PN 42 do 185 °C přímé vnitřní závit G 5/4</t>
  </si>
  <si>
    <t>-47124617</t>
  </si>
  <si>
    <t>722232501</t>
  </si>
  <si>
    <t>Armatury se dvěma závity potrubní oddělovače vnější závit PN 10 do 65 °C G 1/2</t>
  </si>
  <si>
    <t>-869669773</t>
  </si>
  <si>
    <t>722234263</t>
  </si>
  <si>
    <t>Armatury se dvěma závity filtry mosazný PN 20 do 80 °C G 1/2</t>
  </si>
  <si>
    <t>1422362019</t>
  </si>
  <si>
    <t>722270103</t>
  </si>
  <si>
    <t>Vodoměrové sestavy závitové G 5/4</t>
  </si>
  <si>
    <t>1783027772</t>
  </si>
  <si>
    <t>722290226</t>
  </si>
  <si>
    <t>Zkoušky, proplach a desinfekce vodovodního potrubí zkoušky těsnosti vodovodního potrubí závitového do DN 50</t>
  </si>
  <si>
    <t>1237639610</t>
  </si>
  <si>
    <t>722290234</t>
  </si>
  <si>
    <t>Zkoušky, proplach a desinfekce vodovodního potrubí proplach a desinfekce vodovodního potrubí do DN 80</t>
  </si>
  <si>
    <t>635050500</t>
  </si>
  <si>
    <t>732421201</t>
  </si>
  <si>
    <t>Čerpadla teplovodní závitová mokroběžná cirkulační pro TUV (elektronicky řízená) PN 10, do 80°C DN přípojky/dopravní výška H (m) - čerpací výkon Q (m3/h) DN 15 / do 0,9 m / 0,35 m3/h</t>
  </si>
  <si>
    <t>-65316752</t>
  </si>
  <si>
    <t>734220100</t>
  </si>
  <si>
    <t>Ventily regulační závitové vyvažovací přímé PN 20 do 100°C G 1/2</t>
  </si>
  <si>
    <t>-1475890367</t>
  </si>
  <si>
    <t>734295012</t>
  </si>
  <si>
    <t>Směšovací armatury závitové trojcestné s ručním ovládáním DN 25</t>
  </si>
  <si>
    <t>-1610140042</t>
  </si>
  <si>
    <t>734411127</t>
  </si>
  <si>
    <t>Teploměry technické s pevným stonkem a jímkou zadní připojení (axiální) průměr 100 mm délka stonku 100 mm</t>
  </si>
  <si>
    <t>-1007573270</t>
  </si>
  <si>
    <t>998722101</t>
  </si>
  <si>
    <t>Přesun hmot pro vnitřní vodovod stanovený z hmotnosti přesunovaného materiálu vodorovná dopravní vzdálenost do 50 m v objektech výšky do 6 m</t>
  </si>
  <si>
    <t>-506831130</t>
  </si>
  <si>
    <t>723</t>
  </si>
  <si>
    <t>Zdravotechnika - vnitřní plynovod</t>
  </si>
  <si>
    <t>723181022</t>
  </si>
  <si>
    <t>Potrubí z měděných trubek tvrdých, spojovaných lisováním DN 15</t>
  </si>
  <si>
    <t>1405505192</t>
  </si>
  <si>
    <t>723181023</t>
  </si>
  <si>
    <t>Potrubí z měděných trubek tvrdých, spojovaných lisováním DN 20</t>
  </si>
  <si>
    <t>-1409942327</t>
  </si>
  <si>
    <t>723181R01</t>
  </si>
  <si>
    <t>Přechod PE/měď - D 40 / D 22</t>
  </si>
  <si>
    <t>-1351417042</t>
  </si>
  <si>
    <t>723230153</t>
  </si>
  <si>
    <t>Armatury se dvěma závity flexibilní nerezová hadice pro bajonetové uzávěry na plyn PN 1, délky 500 mm</t>
  </si>
  <si>
    <t>-1192844260</t>
  </si>
  <si>
    <t>723231162</t>
  </si>
  <si>
    <t>Armatury se dvěma závity kohouty kulové PN 42 do 185°C plnoprůtokové vnitřní závit těžká řada G 1/2</t>
  </si>
  <si>
    <t>-1257518477</t>
  </si>
  <si>
    <t>998723101</t>
  </si>
  <si>
    <t>Přesun hmot pro vnitřní plynovod stanovený z hmotnosti přesunovaného materiálu vodorovná dopravní vzdálenost do 50 m v objektech výšky do 6 m</t>
  </si>
  <si>
    <t>1291954355</t>
  </si>
  <si>
    <t>725</t>
  </si>
  <si>
    <t>Zdravotechnika - zařizovací předměty</t>
  </si>
  <si>
    <t>725112022</t>
  </si>
  <si>
    <t>Zařízení záchodů klozety keramické závěsné na nosné stěny s hlubokým splachováním odpad vodorovný</t>
  </si>
  <si>
    <t>1031339966</t>
  </si>
  <si>
    <t>725112R01</t>
  </si>
  <si>
    <t>Zařízení záchodů klozety keramické závěsné na nosné stěny s hlubokým splachováním odpad vodorovný, pro tělesně postižené</t>
  </si>
  <si>
    <t>-1619189260</t>
  </si>
  <si>
    <t>725211601</t>
  </si>
  <si>
    <t>Umyvadla keramická bílá bez výtokových armatur připevněná na stěnu šrouby bez sloupu nebo krytu na sifon 500 mm</t>
  </si>
  <si>
    <t>-782496358</t>
  </si>
  <si>
    <t>725211681</t>
  </si>
  <si>
    <t>Umyvadla keramická bílá bez výtokových armatur připevněná na stěnu šrouby zdravotní bílá 640 mm</t>
  </si>
  <si>
    <t>-500826536</t>
  </si>
  <si>
    <t>725211703</t>
  </si>
  <si>
    <t>Umyvadla keramická bílá bez výtokových armatur připevněná na stěnu šrouby malá (umývátka) stěnová 450 mm</t>
  </si>
  <si>
    <t>1417613016</t>
  </si>
  <si>
    <t>725222169</t>
  </si>
  <si>
    <t>Vany bez výtokových armatur akrylátové se zápachovou uzávěrkou tvarované 1800x800 mm</t>
  </si>
  <si>
    <t>1745574554</t>
  </si>
  <si>
    <t>725241112</t>
  </si>
  <si>
    <t>Sprchové vaničky akrylátové čtvercové 900x900 mm</t>
  </si>
  <si>
    <t>774772990</t>
  </si>
  <si>
    <t>725241R01</t>
  </si>
  <si>
    <t>Vpusť sprchová nerezová, DN 50</t>
  </si>
  <si>
    <t>1701363482</t>
  </si>
  <si>
    <t>725244523</t>
  </si>
  <si>
    <t>Sprchové dveře a zástěny zástěny sprchové rohové čtvercové/obdélníkové rámové se skleněnou výplní tl. 4 a 5 mm dveře posuvné dvoudílné, vstup z rohu, na vaničku 900x900 mm</t>
  </si>
  <si>
    <t>-70378548</t>
  </si>
  <si>
    <t>725291641</t>
  </si>
  <si>
    <t>Doplňky zařízení koupelen a záchodů nerezové madlo sprchové 750 x 450 mm</t>
  </si>
  <si>
    <t>1199278511</t>
  </si>
  <si>
    <t>725291642</t>
  </si>
  <si>
    <t>Doplňky zařízení koupelen a záchodů nerezové sedačky do sprchy</t>
  </si>
  <si>
    <t>385308118</t>
  </si>
  <si>
    <t>725291712</t>
  </si>
  <si>
    <t>Doplňky zařízení koupelen a záchodů smaltované madla krakorcová, délky 834 mm</t>
  </si>
  <si>
    <t>1113123329</t>
  </si>
  <si>
    <t>725291722</t>
  </si>
  <si>
    <t>Doplňky zařízení koupelen a záchodů smaltované madla krakorcová sklopná, délky 834 mm</t>
  </si>
  <si>
    <t>1764425815</t>
  </si>
  <si>
    <t>725311121</t>
  </si>
  <si>
    <t>Dřezy bez výtokových armatur jednoduché nerezové s odkapávací plochou</t>
  </si>
  <si>
    <t>911272738</t>
  </si>
  <si>
    <t>Poznámka k položce:
dodávka kuchyně</t>
  </si>
  <si>
    <t>725331111</t>
  </si>
  <si>
    <t>Výlevky bez výtokových armatur a splachovací nádrže keramické se sklopnou plastovou mřížkou 425 mm</t>
  </si>
  <si>
    <t>892767262</t>
  </si>
  <si>
    <t>725813111</t>
  </si>
  <si>
    <t>Ventily rohové bez připojovací trubičky nebo flexi hadičky G 1/2</t>
  </si>
  <si>
    <t>1630308737</t>
  </si>
  <si>
    <t>55190003</t>
  </si>
  <si>
    <t>flexi hadice ohebná sanitární D 9x13mm FF 1/2" 500mm</t>
  </si>
  <si>
    <t>2019867636</t>
  </si>
  <si>
    <t>725813112</t>
  </si>
  <si>
    <t>Ventily rohové bez připojovací trubičky nebo flexi hadičky pračkové, myčkové G 3/4</t>
  </si>
  <si>
    <t>1043356563</t>
  </si>
  <si>
    <t>725821325</t>
  </si>
  <si>
    <t>Baterie dřezové stojánkové pákové s otáčivým ústím a délkou ramínka 220 mm</t>
  </si>
  <si>
    <t>30615358</t>
  </si>
  <si>
    <t>725821R01</t>
  </si>
  <si>
    <t>Baterie dřezové nástěnné pákové s otáčivým kulatým ústím a délkou ramínka 200 mm, pro výlevku</t>
  </si>
  <si>
    <t>-624882015</t>
  </si>
  <si>
    <t>725822613</t>
  </si>
  <si>
    <t>Baterie umyvadlové stojánkové pákové s výpustí</t>
  </si>
  <si>
    <t>-672227048</t>
  </si>
  <si>
    <t>725831315</t>
  </si>
  <si>
    <t>Baterie vanové nástěnné pákové s automatickým přepínačem a sprchou</t>
  </si>
  <si>
    <t>-179533093</t>
  </si>
  <si>
    <t>725841333</t>
  </si>
  <si>
    <t>Baterie sprchové podomítkové (zápustné) s přepínačem a pevnou sprchou</t>
  </si>
  <si>
    <t>822401915</t>
  </si>
  <si>
    <t>725861102</t>
  </si>
  <si>
    <t>Zápachové uzávěrky zařizovacích předmětů pro umyvadla DN 40/50</t>
  </si>
  <si>
    <t>-1142927007</t>
  </si>
  <si>
    <t>725862103</t>
  </si>
  <si>
    <t>Zápachové uzávěrky zařizovacích předmětů pro dřezy DN 40/50</t>
  </si>
  <si>
    <t>-376560191</t>
  </si>
  <si>
    <t>725864311</t>
  </si>
  <si>
    <t>Zápachové uzávěrky zařizovacích předmětů pro koupací vany s kulovým kloubem na odtoku DN 40/50</t>
  </si>
  <si>
    <t>546366790</t>
  </si>
  <si>
    <t>725865311</t>
  </si>
  <si>
    <t>Zápachové uzávěrky zařizovacích předmětů pro vany sprchových koutů s kulovým kloubem na odtoku DN 40/50</t>
  </si>
  <si>
    <t>44406185</t>
  </si>
  <si>
    <t>998725101</t>
  </si>
  <si>
    <t>Přesun hmot pro zařizovací předměty stanovený z hmotnosti přesunovaného materiálu vodorovná dopravní vzdálenost do 50 m v objektech výšky do 6 m</t>
  </si>
  <si>
    <t>1863378280</t>
  </si>
  <si>
    <t>726</t>
  </si>
  <si>
    <t>Zdravotechnika - předstěnové instalace</t>
  </si>
  <si>
    <t>726111031</t>
  </si>
  <si>
    <t>Předstěnové instalační systémy pro zazdění do masivních zděných konstrukcí pro závěsné klozety ovládání zepředu, stavební výška 1080 mm</t>
  </si>
  <si>
    <t>-1549521773</t>
  </si>
  <si>
    <t>998726111</t>
  </si>
  <si>
    <t>Přesun hmot pro instalační prefabrikáty stanovený z hmotnosti přesunovaného materiálu vodorovná dopravní vzdálenost do 50 m v objektech výšky do 6 m</t>
  </si>
  <si>
    <t>-1150657361</t>
  </si>
  <si>
    <t>HZS</t>
  </si>
  <si>
    <t>Hodinové zúčtovací sazby</t>
  </si>
  <si>
    <t>HZS2491</t>
  </si>
  <si>
    <t>Hodinové zúčtovací sazby profesí PSV zednické výpomoci a pomocné práce PSV dělník zednických výpomocí</t>
  </si>
  <si>
    <t>hod</t>
  </si>
  <si>
    <t>512</t>
  </si>
  <si>
    <t>941377923</t>
  </si>
  <si>
    <t>VRN1</t>
  </si>
  <si>
    <t>Průzkumné, geodetické a projektové práce</t>
  </si>
  <si>
    <t>012103000</t>
  </si>
  <si>
    <t>Geodetické práce před výstavbou</t>
  </si>
  <si>
    <t>1354313720</t>
  </si>
  <si>
    <t>013254000</t>
  </si>
  <si>
    <t>-2089415005</t>
  </si>
  <si>
    <t>VRN4</t>
  </si>
  <si>
    <t>Inženýrská činnost</t>
  </si>
  <si>
    <t>043114R04</t>
  </si>
  <si>
    <t>Zkoušky tlakové, revize plynovodu</t>
  </si>
  <si>
    <t>1339817410</t>
  </si>
  <si>
    <t>SO 02 - Prostor pro popelnice a sklad nářadí I.</t>
  </si>
  <si>
    <t>25841489</t>
  </si>
  <si>
    <t>4,626*2,082*0,15</t>
  </si>
  <si>
    <t>-830469101</t>
  </si>
  <si>
    <t>4,626*2,082*0,3</t>
  </si>
  <si>
    <t>-1653572040</t>
  </si>
  <si>
    <t>(4,626+2,082+4,626+2,082)*0,6*1,2</t>
  </si>
  <si>
    <t>-202177611</t>
  </si>
  <si>
    <t>2,889+9,66</t>
  </si>
  <si>
    <t>1402906136</t>
  </si>
  <si>
    <t>-1881015688</t>
  </si>
  <si>
    <t>12,549*5 'Přepočtené koeficientem množství</t>
  </si>
  <si>
    <t>16872708</t>
  </si>
  <si>
    <t>-1192547094</t>
  </si>
  <si>
    <t>12,549*1,7 'Přepočtené koeficientem množství</t>
  </si>
  <si>
    <t>-2111456011</t>
  </si>
  <si>
    <t>1669885655</t>
  </si>
  <si>
    <t>4,626*2,082</t>
  </si>
  <si>
    <t>-2050175285</t>
  </si>
  <si>
    <t>-1980517288</t>
  </si>
  <si>
    <t>-1242038785</t>
  </si>
  <si>
    <t>579044240</t>
  </si>
  <si>
    <t>4,626*2,082*0,1</t>
  </si>
  <si>
    <t>1600956638</t>
  </si>
  <si>
    <t>(4,626+2,082+4,626+2,082)*0,1</t>
  </si>
  <si>
    <t>-791261600</t>
  </si>
  <si>
    <t>2062511856</t>
  </si>
  <si>
    <t>4,626*2,082*1,35/1000*1,15</t>
  </si>
  <si>
    <t>326883990</t>
  </si>
  <si>
    <t>(4,626+2,082+4,626+2,082)*0,6*0,5</t>
  </si>
  <si>
    <t>1722467248</t>
  </si>
  <si>
    <t>(4,626+2,082+4,626+2,082)*0,5*2</t>
  </si>
  <si>
    <t>1131876055</t>
  </si>
  <si>
    <t>226298795</t>
  </si>
  <si>
    <t>(4,626+2,082+4,626+2,082)*0,5</t>
  </si>
  <si>
    <t>-2013647685</t>
  </si>
  <si>
    <t>6,708*16*0,00089</t>
  </si>
  <si>
    <t>-604314880</t>
  </si>
  <si>
    <t>(4,626+2,082+2,082)*0,25</t>
  </si>
  <si>
    <t>-1312743480</t>
  </si>
  <si>
    <t>76764067</t>
  </si>
  <si>
    <t>9,631*1,15 'Přepočtené koeficientem množství</t>
  </si>
  <si>
    <t>-1010830268</t>
  </si>
  <si>
    <t>563284524</t>
  </si>
  <si>
    <t>-757157136</t>
  </si>
  <si>
    <t>1942630084</t>
  </si>
  <si>
    <t>762332531</t>
  </si>
  <si>
    <t>Montáž vázaných konstrukcí krovů střech pultových, sedlových, valbových, stanových čtvercového nebo obdélníkového půdorysu, z řeziva hoblovaného průřezové plochy do 120 cm2</t>
  </si>
  <si>
    <t>769834479</t>
  </si>
  <si>
    <t>6*2,6</t>
  </si>
  <si>
    <t>12*2,05</t>
  </si>
  <si>
    <t>2*4,65</t>
  </si>
  <si>
    <t>2*0,9</t>
  </si>
  <si>
    <t>60512125</t>
  </si>
  <si>
    <t>hranol stavební řezivo průřezu do 120cm2 do dl 6m</t>
  </si>
  <si>
    <t>-2141560577</t>
  </si>
  <si>
    <t>1,026/2</t>
  </si>
  <si>
    <t>1505040465</t>
  </si>
  <si>
    <t>762812240</t>
  </si>
  <si>
    <t>Záklop stropů montáž (materiál ve specifikaci) z prken hoblovaných s olištováním kolem zdí vrchního na sraz, spáry zakryté lepenkovými pásy nebo lištami</t>
  </si>
  <si>
    <t>-1280142398</t>
  </si>
  <si>
    <t>60516101</t>
  </si>
  <si>
    <t>řezivo smrkové sušené tl 50mm</t>
  </si>
  <si>
    <t>1078204052</t>
  </si>
  <si>
    <t>9,631*0,05</t>
  </si>
  <si>
    <t>998762101</t>
  </si>
  <si>
    <t>Přesun hmot pro konstrukce tesařské stanovený z hmotnosti přesunovaného materiálu vodorovná dopravní vzdálenost do 50 m v objektech výšky do 6 m</t>
  </si>
  <si>
    <t>-1341136675</t>
  </si>
  <si>
    <t>766412224</t>
  </si>
  <si>
    <t>Montáž obložení stěn plochy přes 1 m2 palubkami na pero a drážku modřínovými, šířky přes 100 mm</t>
  </si>
  <si>
    <t>1734541609</t>
  </si>
  <si>
    <t>(4,626+2,082+4,626+2,082+2,082)*2,1</t>
  </si>
  <si>
    <t>61191179</t>
  </si>
  <si>
    <t>palubky obkladové SM profil klasický 19x121mm A/B</t>
  </si>
  <si>
    <t>-1534972590</t>
  </si>
  <si>
    <t>SO 03 - Prostor pro popelnice a sklad nářadí II.</t>
  </si>
  <si>
    <t>1819149680</t>
  </si>
  <si>
    <t>-234901837</t>
  </si>
  <si>
    <t>-1043396395</t>
  </si>
  <si>
    <t>124219897</t>
  </si>
  <si>
    <t>-189074013</t>
  </si>
  <si>
    <t>1330945359</t>
  </si>
  <si>
    <t>-1734500022</t>
  </si>
  <si>
    <t>-1344572301</t>
  </si>
  <si>
    <t>-631380472</t>
  </si>
  <si>
    <t>-368491965</t>
  </si>
  <si>
    <t>-59286078</t>
  </si>
  <si>
    <t>-397574123</t>
  </si>
  <si>
    <t>254318606</t>
  </si>
  <si>
    <t>960050700</t>
  </si>
  <si>
    <t>-606226122</t>
  </si>
  <si>
    <t>-1812882454</t>
  </si>
  <si>
    <t>1294328809</t>
  </si>
  <si>
    <t>-1346973389</t>
  </si>
  <si>
    <t>1268992363</t>
  </si>
  <si>
    <t>-752545267</t>
  </si>
  <si>
    <t>1939560401</t>
  </si>
  <si>
    <t>1885653274</t>
  </si>
  <si>
    <t>359731673</t>
  </si>
  <si>
    <t>-360116343</t>
  </si>
  <si>
    <t>-1386635472</t>
  </si>
  <si>
    <t>-1449298152</t>
  </si>
  <si>
    <t>838742063</t>
  </si>
  <si>
    <t>-372435865</t>
  </si>
  <si>
    <t>1521655607</t>
  </si>
  <si>
    <t>-4843850</t>
  </si>
  <si>
    <t>-890712417</t>
  </si>
  <si>
    <t>-398025298</t>
  </si>
  <si>
    <t>-986486001</t>
  </si>
  <si>
    <t>1092725404</t>
  </si>
  <si>
    <t>-353148913</t>
  </si>
  <si>
    <t>-431612625</t>
  </si>
  <si>
    <t>-458813832</t>
  </si>
  <si>
    <t>SO 04 - Zpevněné plochy pojížděné</t>
  </si>
  <si>
    <t xml:space="preserve">    5 - Komunikace pozemní</t>
  </si>
  <si>
    <t>122251101</t>
  </si>
  <si>
    <t>Odkopávky a prokopávky nezapažené strojně v hornině třídy těžitelnosti I skupiny 3 do 20 m3</t>
  </si>
  <si>
    <t>-1001356773</t>
  </si>
  <si>
    <t>87,0*0,3</t>
  </si>
  <si>
    <t>-1689957740</t>
  </si>
  <si>
    <t>-217737631</t>
  </si>
  <si>
    <t>162751159</t>
  </si>
  <si>
    <t>Vodorovné přemístění výkopku nebo sypaniny po suchu na obvyklém dopravním prostředku, bez naložení výkopku, avšak se složením bez rozhrnutí z horniny třídy těžitelnosti III na vzdálenost skupiny 6 a 7 na vzdálenost Příplatek k ceně za každých dalších i započatých 1 000 m</t>
  </si>
  <si>
    <t>-1894881619</t>
  </si>
  <si>
    <t>26,1*5 'Přepočtené koeficientem množství</t>
  </si>
  <si>
    <t>167151101</t>
  </si>
  <si>
    <t>Nakládání, skládání a překládání neulehlého výkopku nebo sypaniny strojně nakládání, množství do 100 m3, z horniny třídy těžitelnosti I, skupiny 1 až 3</t>
  </si>
  <si>
    <t>38686103</t>
  </si>
  <si>
    <t>26,1</t>
  </si>
  <si>
    <t>171201201</t>
  </si>
  <si>
    <t>1644766118</t>
  </si>
  <si>
    <t>-515880686</t>
  </si>
  <si>
    <t>26,1*1,7 'Přepočtené koeficientem množství</t>
  </si>
  <si>
    <t>181102302</t>
  </si>
  <si>
    <t>Úprava pláně na stavbách silnic a dálnic strojně v zářezech mimo skalních se zhutněním</t>
  </si>
  <si>
    <t>-941404728</t>
  </si>
  <si>
    <t>Komunikace pozemní</t>
  </si>
  <si>
    <t>564861111</t>
  </si>
  <si>
    <t>Podklad ze štěrkodrti ŠD s rozprostřením a zhutněním, po zhutnění tl. 200 mm</t>
  </si>
  <si>
    <t>1635835446</t>
  </si>
  <si>
    <t>596212211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</si>
  <si>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50 do 100 m2</t>
  </si>
  <si>
    <t>1022793680</t>
  </si>
  <si>
    <t>59245013</t>
  </si>
  <si>
    <t>dlažba zámková tvaru I 200x165x80mm přírodní</t>
  </si>
  <si>
    <t>-600289071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</si>
  <si>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</si>
  <si>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</si>
  <si>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484430291</t>
  </si>
  <si>
    <t>SO 04.1 - Zpevněné plochy pojížděné - veřejná část</t>
  </si>
  <si>
    <t>259804269</t>
  </si>
  <si>
    <t>34,49*0,3</t>
  </si>
  <si>
    <t>-386999983</t>
  </si>
  <si>
    <t>-1386172768</t>
  </si>
  <si>
    <t>398421551</t>
  </si>
  <si>
    <t>-452827437</t>
  </si>
  <si>
    <t>1560038157</t>
  </si>
  <si>
    <t>-1472706612</t>
  </si>
  <si>
    <t>10,347*1,7 'Přepočtené koeficientem množství</t>
  </si>
  <si>
    <t>842317603</t>
  </si>
  <si>
    <t>34,49</t>
  </si>
  <si>
    <t>1486157653</t>
  </si>
  <si>
    <t>1904514592</t>
  </si>
  <si>
    <t>1049886311</t>
  </si>
  <si>
    <t>-799540441</t>
  </si>
  <si>
    <t>SO 05 - Zpevněné plochy pochozí a terasy</t>
  </si>
  <si>
    <t>1194631075</t>
  </si>
  <si>
    <t>237,9*0,3</t>
  </si>
  <si>
    <t>2*12,5*0,3</t>
  </si>
  <si>
    <t>-842232916</t>
  </si>
  <si>
    <t>2010594576</t>
  </si>
  <si>
    <t>-1995195627</t>
  </si>
  <si>
    <t>78,87*5 'Přepočtené koeficientem množství</t>
  </si>
  <si>
    <t>509348174</t>
  </si>
  <si>
    <t>783886308</t>
  </si>
  <si>
    <t>-224622972</t>
  </si>
  <si>
    <t>78,87*1,7 'Přepočtené koeficientem množství</t>
  </si>
  <si>
    <t>-595941106</t>
  </si>
  <si>
    <t>237,9</t>
  </si>
  <si>
    <t>564851111</t>
  </si>
  <si>
    <t>Podklad ze štěrkodrti ŠD s rozprostřením a zhutněním, po zhutnění tl. 150 mm</t>
  </si>
  <si>
    <t>-182514125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</si>
  <si>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</si>
  <si>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</si>
  <si>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718457358</t>
  </si>
  <si>
    <t>59248005</t>
  </si>
  <si>
    <t>dlažba plošná betonová chodníková 300x300x50mm přírodní</t>
  </si>
  <si>
    <t>147440086</t>
  </si>
  <si>
    <t>262,9*1,02 'Přepočtené koeficientem množství</t>
  </si>
  <si>
    <t>625368126</t>
  </si>
  <si>
    <t>SO 05.1 - Zpevněné plochy pochozí a terasy - veřejná část</t>
  </si>
  <si>
    <t>1012471457</t>
  </si>
  <si>
    <t>18,29*0,3</t>
  </si>
  <si>
    <t>-1004289935</t>
  </si>
  <si>
    <t>-1685912507</t>
  </si>
  <si>
    <t>-567082919</t>
  </si>
  <si>
    <t>5,487*5 'Přepočtené koeficientem množství</t>
  </si>
  <si>
    <t>1894946428</t>
  </si>
  <si>
    <t>150761907</t>
  </si>
  <si>
    <t>688339502</t>
  </si>
  <si>
    <t>5,487*1,7 'Přepočtené koeficientem množství</t>
  </si>
  <si>
    <t>-442351569</t>
  </si>
  <si>
    <t>987123487</t>
  </si>
  <si>
    <t>-866675123</t>
  </si>
  <si>
    <t>1076301130</t>
  </si>
  <si>
    <t>737218145</t>
  </si>
  <si>
    <t>0,6</t>
  </si>
  <si>
    <t>f20</t>
  </si>
  <si>
    <t>25,2</t>
  </si>
  <si>
    <t>16,15</t>
  </si>
  <si>
    <t>41,35</t>
  </si>
  <si>
    <t>f9</t>
  </si>
  <si>
    <t>SO 06 - Domovní čistírna odpadních vod</t>
  </si>
  <si>
    <t>131251102</t>
  </si>
  <si>
    <t>Hloubení nezapažených jam a zářezů strojně s urovnáním dna do předepsaného profilu a spádu v hornině třídy těžitelnosti I skupiny 3 přes 20 do 50 m3</t>
  </si>
  <si>
    <t>1245001896</t>
  </si>
  <si>
    <t>3*3*2,8</t>
  </si>
  <si>
    <t>2128177780</t>
  </si>
  <si>
    <t>-488571750</t>
  </si>
  <si>
    <t>f20+f3</t>
  </si>
  <si>
    <t>594104148</t>
  </si>
  <si>
    <t>220149569</t>
  </si>
  <si>
    <t>41,35*2 'Přepočtené koeficientem množství</t>
  </si>
  <si>
    <t>1711370043</t>
  </si>
  <si>
    <t>1962532897</t>
  </si>
  <si>
    <t>f20-f1-3,14*1*1*2,5-f9</t>
  </si>
  <si>
    <t>386411R00</t>
  </si>
  <si>
    <t>Čistírna odpadních vod pro 12 EO</t>
  </si>
  <si>
    <t>1227255254</t>
  </si>
  <si>
    <t>Poznámka k položce:
dle výkresu D.2.1.- 02 Detail domovní čistírny</t>
  </si>
  <si>
    <t>-103649853</t>
  </si>
  <si>
    <t>2*2*0,15</t>
  </si>
  <si>
    <t>452311151</t>
  </si>
  <si>
    <t>Podkladní a zajišťovací konstrukce z betonu prostého v otevřeném výkopu desky pod potrubí, stoky a drobné objekty z betonu tř. C 20/25</t>
  </si>
  <si>
    <t>-564568531</t>
  </si>
  <si>
    <t>604006381</t>
  </si>
  <si>
    <t>SO 07 - Opěrná zídka a venkovní schodiště</t>
  </si>
  <si>
    <t xml:space="preserve">    772 - Podlahy z kamene</t>
  </si>
  <si>
    <t>132251251</t>
  </si>
  <si>
    <t>Hloubení nezapažených rýh šířky přes 800 do 2 000 mm strojně s urovnáním dna do předepsaného profilu a spádu v hornině třídy těžitelnosti I skupiny 3 do 20 m3</t>
  </si>
  <si>
    <t>-988328562</t>
  </si>
  <si>
    <t>9,63*1,64*0,5</t>
  </si>
  <si>
    <t>-212303904</t>
  </si>
  <si>
    <t>1223133008</t>
  </si>
  <si>
    <t>724894030</t>
  </si>
  <si>
    <t>15,794*5 'Přepočtené koeficientem množství</t>
  </si>
  <si>
    <t>208534667</t>
  </si>
  <si>
    <t>285481363</t>
  </si>
  <si>
    <t>-674533911</t>
  </si>
  <si>
    <t>15,794*1,7 'Přepočtené koeficientem množství</t>
  </si>
  <si>
    <t>1857951530</t>
  </si>
  <si>
    <t>9,63*1,64</t>
  </si>
  <si>
    <t>3271111R</t>
  </si>
  <si>
    <t>Zídka z betonových svahovek kolmá, s výplní koruny z betonu</t>
  </si>
  <si>
    <t>-1911035815</t>
  </si>
  <si>
    <t>9,63*1,8</t>
  </si>
  <si>
    <t>434121416</t>
  </si>
  <si>
    <t>Osazování schodišťových stupňů železobetonových s vyspárováním styčných spár, s provizorním dřevěným zábradlím a dočasným zakrytím stupnic prkny na schodnice, stupňů drsných</t>
  </si>
  <si>
    <t>-1414429363</t>
  </si>
  <si>
    <t>1,6*6</t>
  </si>
  <si>
    <t>59373756</t>
  </si>
  <si>
    <t>stupeň schodišťový nosný ŽB 150x35x14,5cm</t>
  </si>
  <si>
    <t>-491639195</t>
  </si>
  <si>
    <t>772</t>
  </si>
  <si>
    <t>Podlahy z kamene</t>
  </si>
  <si>
    <t>772231302</t>
  </si>
  <si>
    <t>Montáž obkladu schodišťových stupňů deskami z tvrdých kamenů kladených do malty s přímou nebo zakřivenou výstupní čárou deskami stupnicovými pravoúhlými nebo kosoúhlými, tl. 30 mm</t>
  </si>
  <si>
    <t>-241423327</t>
  </si>
  <si>
    <t>58381190</t>
  </si>
  <si>
    <t>deska obkladová břidlice, povrch přírodní hladký tl 9mm do 0,24m2</t>
  </si>
  <si>
    <t>275915270</t>
  </si>
  <si>
    <t>19,2*1,04 'Přepočtené koeficientem množství</t>
  </si>
  <si>
    <t>SO 09 - Oplocení</t>
  </si>
  <si>
    <t>131212532</t>
  </si>
  <si>
    <t>Hloubení jamek ručně objemu do 0,5 m3 s odhozením výkopku do 3 m nebo naložením na dopravní prostředek v hornině třídy těžitelnosti I skupiny 3 nesoudržných</t>
  </si>
  <si>
    <t>-1215549700</t>
  </si>
  <si>
    <t>0,3*0,3*0,9*48</t>
  </si>
  <si>
    <t>162211311</t>
  </si>
  <si>
    <t>Vodorovné přemístění výkopku nebo sypaniny stavebním kolečkem s naložením a vyprázdněním kolečka na hromady nebo do dopravního prostředku na vzdálenost do 10 m z horniny třídy těžitelnosti I, skupiny 1 až 3</t>
  </si>
  <si>
    <t>-757674858</t>
  </si>
  <si>
    <t>162211319</t>
  </si>
  <si>
    <t>Vodorovné přemístění výkopku nebo sypaniny stavebním kolečkem s naložením a vyprázdněním kolečka na hromady nebo do dopravního prostředku na vzdálenost do 10 m Příplatek k ceně za každých dalších 10 m</t>
  </si>
  <si>
    <t>1902119627</t>
  </si>
  <si>
    <t>3,888*6 'Přepočtené koeficientem množství</t>
  </si>
  <si>
    <t>-821319170</t>
  </si>
  <si>
    <t>785424424</t>
  </si>
  <si>
    <t>3,888*5 'Přepočtené koeficientem množství</t>
  </si>
  <si>
    <t>167111101</t>
  </si>
  <si>
    <t>Nakládání, skládání a překládání neulehlého výkopku nebo sypaniny ručně nakládání, z hornin třídy těžitelnosti I, skupiny 1 až 3</t>
  </si>
  <si>
    <t>474771117</t>
  </si>
  <si>
    <t>-504921077</t>
  </si>
  <si>
    <t>3,888*1,7 'Přepočtené koeficientem množství</t>
  </si>
  <si>
    <t>338171113</t>
  </si>
  <si>
    <t>Montáž sloupků a vzpěr plotových ocelových trubkových nebo profilovaných výšky do 2,00 m se zabetonováním do 0,08 m3 do připravených jamek</t>
  </si>
  <si>
    <t>-270352697</t>
  </si>
  <si>
    <t>M01</t>
  </si>
  <si>
    <t>Sloupek pr. 48 mm, 260 cm, poplastovaný</t>
  </si>
  <si>
    <t>1549967113</t>
  </si>
  <si>
    <t>348101210</t>
  </si>
  <si>
    <t>Osazení vrat a vrátek k oplocení na sloupky ocelové, plochy jednotlivě do 2 m2</t>
  </si>
  <si>
    <t>-375044684</t>
  </si>
  <si>
    <t>55342333</t>
  </si>
  <si>
    <t>branka plotová jednokřídlá Pz s PVC vrstvou 1000x1530mm</t>
  </si>
  <si>
    <t>-1798962778</t>
  </si>
  <si>
    <t>348121221</t>
  </si>
  <si>
    <t>Osazení podhrabových desek na ocelové sloupky, délky desek přes 2 do 3 m</t>
  </si>
  <si>
    <t>-113940552</t>
  </si>
  <si>
    <t>59233120</t>
  </si>
  <si>
    <t>deska plotová betonová 2900x50x290mm</t>
  </si>
  <si>
    <t>-2002866839</t>
  </si>
  <si>
    <t>348401120</t>
  </si>
  <si>
    <t>Montáž oplocení z pletiva strojového s napínacími dráty do 1,6 m</t>
  </si>
  <si>
    <t>1169114797</t>
  </si>
  <si>
    <t>31324744</t>
  </si>
  <si>
    <t>pletivo drátěné se čtvercovými oky zapletené Pz 50x2x1250mm</t>
  </si>
  <si>
    <t>643740064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</si>
  <si>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</si>
  <si>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</si>
  <si>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834458559</t>
  </si>
  <si>
    <t>VON - Vedlejší a ostatní náklady</t>
  </si>
  <si>
    <t xml:space="preserve">    VRN3 - Zařízení staveniště</t>
  </si>
  <si>
    <t xml:space="preserve">    VRN6 - Územní vlivy</t>
  </si>
  <si>
    <t>010001000</t>
  </si>
  <si>
    <t>-569291455</t>
  </si>
  <si>
    <t>012002000</t>
  </si>
  <si>
    <t>Geodetické práce</t>
  </si>
  <si>
    <t>-671177523</t>
  </si>
  <si>
    <t>398489801</t>
  </si>
  <si>
    <t>VRN3</t>
  </si>
  <si>
    <t>Zařízení staveniště</t>
  </si>
  <si>
    <t>030001000</t>
  </si>
  <si>
    <t>816221111</t>
  </si>
  <si>
    <t>031203000</t>
  </si>
  <si>
    <t>Terénní úpravy pro zařízení staveniště</t>
  </si>
  <si>
    <t>1031816476</t>
  </si>
  <si>
    <t>033103000</t>
  </si>
  <si>
    <t>Připojení energií</t>
  </si>
  <si>
    <t>2004620042</t>
  </si>
  <si>
    <t>034103000</t>
  </si>
  <si>
    <t>Oplocení staveniště</t>
  </si>
  <si>
    <t>2087137043</t>
  </si>
  <si>
    <t>034503000.1</t>
  </si>
  <si>
    <t>Informační tabule na staveništi - dočasný billboard</t>
  </si>
  <si>
    <t>23335177</t>
  </si>
  <si>
    <t xml:space="preserve">Poznámka k položce:
dočasný billboard 2,1 x 2,2m po dobu výstavby                   
- dodávka a osazení dle pokynu investora
- vzor https://publicita.dotaceeu.cz/gen/krok1 
</t>
  </si>
  <si>
    <t>034503000.2</t>
  </si>
  <si>
    <t>Informační tabule na staveništi - informační deska 0,4 x 0,3 m</t>
  </si>
  <si>
    <t>27364852</t>
  </si>
  <si>
    <t xml:space="preserve">Poznámka k položce:
 informační deska 0,4 x 0,3 m                                                                
- dodávka a montáž dle pokynu investora            
- vzor https://publicita.dotaceeu.cz/gen/krok1
</t>
  </si>
  <si>
    <t>039103000</t>
  </si>
  <si>
    <t>Rozebrání, bourání a odvoz zařízení staveniště</t>
  </si>
  <si>
    <t>2053308899</t>
  </si>
  <si>
    <t>042503000</t>
  </si>
  <si>
    <t>Plán BOZP na staveništi</t>
  </si>
  <si>
    <t>1672633334</t>
  </si>
  <si>
    <t>043103000</t>
  </si>
  <si>
    <t>Zkoušky bez rozlišení</t>
  </si>
  <si>
    <t>-1114476952</t>
  </si>
  <si>
    <t>043154000</t>
  </si>
  <si>
    <t>Zkoušky hutnicí</t>
  </si>
  <si>
    <t>-862811866</t>
  </si>
  <si>
    <t>VRN6</t>
  </si>
  <si>
    <t>Územní vlivy</t>
  </si>
  <si>
    <t>065002000</t>
  </si>
  <si>
    <t>Mimostaveništní doprava materiálů</t>
  </si>
  <si>
    <t>-657716307</t>
  </si>
  <si>
    <t>090001000</t>
  </si>
  <si>
    <t>1270704049</t>
  </si>
  <si>
    <t>091003000</t>
  </si>
  <si>
    <t>Ostatní náklady bez rozlišení</t>
  </si>
  <si>
    <t>-1389629473</t>
  </si>
  <si>
    <t xml:space="preserve">Poznámka k položce:
Výstražné a bezpečnostní značky a tabulky podle požadavku ČSN ISO 3864 – Bezpečnostní barvy a bezpečnostní značky, ČSN 018013 – Požární tabulky a nař. vl. č. 375/2017 Sb. 
- hlavní vypínač elektrické energie, rozvaděče a elektrické zařízení. 
- hlavní uzávěr vody 
- směry úniku fotoluminiscenčními tabulkami 
</t>
  </si>
  <si>
    <t>SEZNAM FIGUR</t>
  </si>
  <si>
    <t>Výměra</t>
  </si>
  <si>
    <t xml:space="preserve"> SO 01.4</t>
  </si>
  <si>
    <t>Použití figury:</t>
  </si>
  <si>
    <t>Lože pod potrubí otevřený výkop ze štěrkopísku</t>
  </si>
  <si>
    <t>Zásyp jam, šachet rýh nebo kolem objektů sypaninou se zhutněním</t>
  </si>
  <si>
    <t>Hloubení rýh nezapažených  š do 800 mm v hornině třídy těžitelnosti I, skupiny 3 objem přes 100 m3 strojně</t>
  </si>
  <si>
    <t>Vodorovné přemístění do 10000 m výkopku/sypaniny z horniny třídy těžitelnosti I, skupiny 1 až 3</t>
  </si>
  <si>
    <t>Obsypání potrubí strojně sypaninou bez prohození, uloženou do 3 m</t>
  </si>
  <si>
    <t>Vodorovné přemístění do 500 m výkopku/sypaniny z horniny třídy těžitelnosti I, skupiny 1 až 3</t>
  </si>
  <si>
    <t>Nakládání výkopku z hornin třídy těžitelnosti I, skupiny 1 až 3 přes 100 m3</t>
  </si>
  <si>
    <t>Hloubení jam nezapažených v hornině třídy těžitelnosti I, skupiny 3 objem do 500 m3 strojně</t>
  </si>
  <si>
    <t>Poplatek za uložení zeminy a kamení na recyklační skládce (skládkovné) kód odpadu 17 05 04</t>
  </si>
  <si>
    <t>Uložení sypaniny na skládky nebo meziskládky</t>
  </si>
  <si>
    <t xml:space="preserve"> SO 06</t>
  </si>
  <si>
    <t>Hloubení jam nezapažených v hornině třídy těžitelnosti I, skupiny 3 objem do 50 m3 strojně</t>
  </si>
  <si>
    <t>Nakládání výkopku z hornin třídy těžitelnosti I, skupiny 1 až 3 do 100 m3</t>
  </si>
  <si>
    <t>Podkladní desky z betonu prostého tř. C 20/25 otevřený výkop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</si>
  <si>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</si>
  <si>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</si>
  <si>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</si>
  <si>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</si>
  <si>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</si>
  <si>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</si>
  <si>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</si>
  <si>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</si>
  <si>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</si>
  <si>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</si>
  <si>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</si>
  <si>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</si>
  <si>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</si>
  <si>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</si>
  <si>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</si>
  <si>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</si>
  <si>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</si>
  <si>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</si>
  <si>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</si>
  <si>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</si>
  <si>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</si>
  <si>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</si>
  <si>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</si>
  <si>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</si>
  <si>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</si>
  <si>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</si>
  <si>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</si>
  <si>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</si>
  <si>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</si>
  <si>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</si>
  <si>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</si>
  <si>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</si>
  <si>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</si>
  <si>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</si>
  <si>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</si>
  <si>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</si>
  <si>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</si>
  <si>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</si>
  <si>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</si>
  <si>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</si>
  <si>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</si>
  <si>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</si>
  <si>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</si>
  <si>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</si>
  <si>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</si>
  <si>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</si>
  <si>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</si>
  <si>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</si>
  <si>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</si>
  <si>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</si>
  <si>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</si>
  <si>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</si>
  <si>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</si>
  <si>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</si>
  <si>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</si>
  <si>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</si>
  <si>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</si>
  <si>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</si>
  <si>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</si>
  <si>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</si>
  <si>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</si>
  <si>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</si>
  <si>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</si>
  <si>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</si>
  <si>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</si>
  <si>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</si>
  <si>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</si>
  <si>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</si>
  <si>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</si>
  <si>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</si>
  <si>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</si>
  <si>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</si>
  <si>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</si>
  <si>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</si>
  <si>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</si>
  <si>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</si>
  <si>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</si>
  <si>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</si>
  <si>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</si>
  <si>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</si>
  <si>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</si>
  <si>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</si>
  <si>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</si>
  <si>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</si>
  <si>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</si>
  <si>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</si>
  <si>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</si>
  <si>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</si>
  <si>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</si>
  <si>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</si>
  <si>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</si>
  <si>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</si>
  <si>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</si>
  <si>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</si>
  <si>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</si>
  <si>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</si>
  <si>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</si>
  <si>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</si>
  <si>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</si>
  <si>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</si>
  <si>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</si>
  <si>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</si>
  <si>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</si>
  <si>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</si>
  <si>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</si>
  <si>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</si>
  <si>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</si>
  <si>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</si>
  <si>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</si>
  <si>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</si>
  <si>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</si>
  <si>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</si>
  <si>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</si>
  <si>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</si>
  <si>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</si>
  <si>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</si>
  <si>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</si>
  <si>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</si>
  <si>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</si>
  <si>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</si>
  <si>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</si>
  <si>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</si>
  <si>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</si>
  <si>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</si>
  <si>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</si>
  <si>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</si>
  <si>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</si>
  <si>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</si>
  <si>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</si>
  <si>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</si>
  <si>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</si>
  <si>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</si>
  <si>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</si>
  <si>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</si>
  <si>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</si>
  <si>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</si>
  <si>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</si>
  <si>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</si>
  <si>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</si>
  <si>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</si>
  <si>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</si>
  <si>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</si>
  <si>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</si>
  <si>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</si>
  <si>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</si>
  <si>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</si>
  <si>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</si>
  <si>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</si>
  <si>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</si>
  <si>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</si>
  <si>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</si>
  <si>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</si>
  <si>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</si>
  <si>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</si>
  <si>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</si>
  <si>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</si>
  <si>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</si>
  <si>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</si>
  <si>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</si>
  <si>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</si>
  <si>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</si>
  <si>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</si>
  <si>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</si>
  <si>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</si>
  <si>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</si>
  <si>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</si>
  <si>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</si>
  <si>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</si>
  <si>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</si>
  <si>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</si>
  <si>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</si>
  <si>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</si>
  <si>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</si>
  <si>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</si>
  <si>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</si>
  <si>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</si>
  <si>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</si>
  <si>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</si>
  <si>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</si>
  <si>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</si>
  <si>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</si>
  <si>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</si>
  <si>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Drážkování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</si>
</sst>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5" fillId="4" borderId="6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5" fillId="4" borderId="7" xfId="0" applyFont="1" applyFill="1" applyBorder="1" applyAlignment="1" applyProtection="1">
      <alignment horizontal="right" vertical="center"/>
      <protection/>
    </xf>
    <xf numFmtId="0" fontId="5" fillId="4" borderId="7" xfId="0" applyFont="1" applyFill="1" applyBorder="1" applyAlignment="1" applyProtection="1">
      <alignment horizontal="center" vertical="center"/>
      <protection/>
    </xf>
    <xf numFmtId="4" fontId="5" fillId="4" borderId="7" xfId="0" applyNumberFormat="1" applyFont="1" applyFill="1" applyBorder="1" applyAlignment="1" applyProtection="1">
      <alignment vertical="center"/>
      <protection/>
    </xf>
    <xf numFmtId="0" fontId="0" fillId="4" borderId="13" xfId="0" applyFont="1" applyFill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 applyProtection="1">
      <alignment vertical="center"/>
      <protection/>
    </xf>
    <xf numFmtId="0" fontId="36" fillId="2" borderId="18" xfId="0" applyFont="1" applyFill="1" applyBorder="1" applyAlignment="1" applyProtection="1">
      <alignment horizontal="left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horizontal="left" vertical="center"/>
      <protection/>
    </xf>
    <xf numFmtId="0" fontId="36" fillId="2" borderId="19" xfId="0" applyFont="1" applyFill="1" applyBorder="1" applyAlignment="1" applyProtection="1">
      <alignment horizontal="left" vertical="center"/>
      <protection/>
    </xf>
    <xf numFmtId="0" fontId="36" fillId="0" borderId="2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40" fillId="0" borderId="14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/>
      <protection/>
    </xf>
    <xf numFmtId="167" fontId="40" fillId="0" borderId="16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167" fontId="0" fillId="0" borderId="0" xfId="0" applyNumberFormat="1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41" fillId="0" borderId="23" xfId="0" applyFont="1" applyBorder="1" applyAlignment="1" applyProtection="1">
      <alignment vertical="center" wrapText="1"/>
      <protection/>
    </xf>
    <xf numFmtId="0" fontId="41" fillId="0" borderId="24" xfId="0" applyFont="1" applyBorder="1" applyAlignment="1" applyProtection="1">
      <alignment vertical="center" wrapText="1"/>
      <protection/>
    </xf>
    <xf numFmtId="0" fontId="41" fillId="0" borderId="25" xfId="0" applyFont="1" applyBorder="1" applyAlignment="1" applyProtection="1">
      <alignment vertical="center" wrapText="1"/>
      <protection/>
    </xf>
    <xf numFmtId="0" fontId="41" fillId="0" borderId="26" xfId="0" applyFont="1" applyBorder="1" applyAlignment="1" applyProtection="1">
      <alignment horizontal="center" vertical="center" wrapText="1"/>
      <protection/>
    </xf>
    <xf numFmtId="0" fontId="41" fillId="0" borderId="27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1" fillId="0" borderId="26" xfId="0" applyFont="1" applyBorder="1" applyAlignment="1" applyProtection="1">
      <alignment vertical="center" wrapText="1"/>
      <protection/>
    </xf>
    <xf numFmtId="0" fontId="41" fillId="0" borderId="27" xfId="0" applyFont="1" applyBorder="1" applyAlignment="1" applyProtection="1">
      <alignment vertical="center" wrapText="1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0" fontId="44" fillId="0" borderId="26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41" fillId="0" borderId="28" xfId="0" applyFont="1" applyBorder="1" applyAlignment="1" applyProtection="1">
      <alignment vertical="center" wrapText="1"/>
      <protection/>
    </xf>
    <xf numFmtId="0" fontId="45" fillId="0" borderId="29" xfId="0" applyFont="1" applyBorder="1" applyAlignment="1" applyProtection="1">
      <alignment vertical="center" wrapText="1"/>
      <protection/>
    </xf>
    <xf numFmtId="0" fontId="41" fillId="0" borderId="30" xfId="0" applyFont="1" applyBorder="1" applyAlignment="1" applyProtection="1">
      <alignment vertical="center" wrapText="1"/>
      <protection/>
    </xf>
    <xf numFmtId="0" fontId="41" fillId="0" borderId="0" xfId="0" applyFont="1" applyBorder="1" applyAlignment="1" applyProtection="1">
      <alignment vertical="top"/>
      <protection/>
    </xf>
    <xf numFmtId="0" fontId="41" fillId="0" borderId="0" xfId="0" applyFont="1" applyAlignment="1" applyProtection="1">
      <alignment vertical="top"/>
      <protection/>
    </xf>
    <xf numFmtId="0" fontId="41" fillId="0" borderId="23" xfId="0" applyFont="1" applyBorder="1" applyAlignment="1" applyProtection="1">
      <alignment horizontal="left" vertical="center"/>
      <protection/>
    </xf>
    <xf numFmtId="0" fontId="41" fillId="0" borderId="24" xfId="0" applyFont="1" applyBorder="1" applyAlignment="1" applyProtection="1">
      <alignment horizontal="left" vertical="center"/>
      <protection/>
    </xf>
    <xf numFmtId="0" fontId="41" fillId="0" borderId="25" xfId="0" applyFont="1" applyBorder="1" applyAlignment="1" applyProtection="1">
      <alignment horizontal="left" vertical="center"/>
      <protection/>
    </xf>
    <xf numFmtId="0" fontId="41" fillId="0" borderId="26" xfId="0" applyFont="1" applyBorder="1" applyAlignment="1" applyProtection="1">
      <alignment horizontal="left" vertical="center"/>
      <protection/>
    </xf>
    <xf numFmtId="0" fontId="41" fillId="0" borderId="27" xfId="0" applyFont="1" applyBorder="1" applyAlignment="1" applyProtection="1">
      <alignment horizontal="left" vertical="center"/>
      <protection/>
    </xf>
    <xf numFmtId="0" fontId="43" fillId="0" borderId="0" xfId="0" applyFont="1" applyBorder="1" applyAlignment="1" applyProtection="1">
      <alignment horizontal="left" vertical="center"/>
      <protection/>
    </xf>
    <xf numFmtId="0" fontId="46" fillId="0" borderId="0" xfId="0" applyFont="1" applyAlignment="1" applyProtection="1">
      <alignment horizontal="left" vertical="center"/>
      <protection/>
    </xf>
    <xf numFmtId="0" fontId="43" fillId="0" borderId="29" xfId="0" applyFont="1" applyBorder="1" applyAlignment="1" applyProtection="1">
      <alignment horizontal="left" vertical="center"/>
      <protection/>
    </xf>
    <xf numFmtId="0" fontId="43" fillId="0" borderId="29" xfId="0" applyFont="1" applyBorder="1" applyAlignment="1" applyProtection="1">
      <alignment horizontal="center" vertical="center"/>
      <protection/>
    </xf>
    <xf numFmtId="0" fontId="46" fillId="0" borderId="29" xfId="0" applyFont="1" applyBorder="1" applyAlignment="1" applyProtection="1">
      <alignment horizontal="left" vertical="center"/>
      <protection/>
    </xf>
    <xf numFmtId="0" fontId="47" fillId="0" borderId="0" xfId="0" applyFont="1" applyBorder="1" applyAlignment="1" applyProtection="1">
      <alignment horizontal="left" vertical="center"/>
      <protection/>
    </xf>
    <xf numFmtId="0" fontId="44" fillId="0" borderId="0" xfId="0" applyFont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44" fillId="0" borderId="26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1" fillId="0" borderId="28" xfId="0" applyFont="1" applyBorder="1" applyAlignment="1" applyProtection="1">
      <alignment horizontal="left" vertical="center"/>
      <protection/>
    </xf>
    <xf numFmtId="0" fontId="45" fillId="0" borderId="29" xfId="0" applyFont="1" applyBorder="1" applyAlignment="1" applyProtection="1">
      <alignment horizontal="left" vertical="center"/>
      <protection/>
    </xf>
    <xf numFmtId="0" fontId="41" fillId="0" borderId="30" xfId="0" applyFont="1" applyBorder="1" applyAlignment="1" applyProtection="1">
      <alignment horizontal="left" vertical="center"/>
      <protection/>
    </xf>
    <xf numFmtId="0" fontId="41" fillId="0" borderId="0" xfId="0" applyFont="1" applyBorder="1" applyAlignment="1" applyProtection="1">
      <alignment horizontal="left" vertical="center"/>
      <protection/>
    </xf>
    <xf numFmtId="0" fontId="45" fillId="0" borderId="0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horizontal="left" vertical="center"/>
      <protection/>
    </xf>
    <xf numFmtId="0" fontId="44" fillId="0" borderId="29" xfId="0" applyFont="1" applyBorder="1" applyAlignment="1" applyProtection="1">
      <alignment horizontal="left" vertical="center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0" fontId="44" fillId="0" borderId="0" xfId="0" applyFont="1" applyBorder="1" applyAlignment="1" applyProtection="1">
      <alignment horizontal="left" vertical="center" wrapText="1"/>
      <protection/>
    </xf>
    <xf numFmtId="0" fontId="44" fillId="0" borderId="0" xfId="0" applyFont="1" applyBorder="1" applyAlignment="1" applyProtection="1">
      <alignment horizontal="center" vertical="center" wrapText="1"/>
      <protection/>
    </xf>
    <xf numFmtId="0" fontId="41" fillId="0" borderId="23" xfId="0" applyFont="1" applyBorder="1" applyAlignment="1" applyProtection="1">
      <alignment horizontal="left" vertical="center" wrapText="1"/>
      <protection/>
    </xf>
    <xf numFmtId="0" fontId="41" fillId="0" borderId="24" xfId="0" applyFont="1" applyBorder="1" applyAlignment="1" applyProtection="1">
      <alignment horizontal="left" vertical="center" wrapText="1"/>
      <protection/>
    </xf>
    <xf numFmtId="0" fontId="41" fillId="0" borderId="25" xfId="0" applyFont="1" applyBorder="1" applyAlignment="1" applyProtection="1">
      <alignment horizontal="left" vertical="center" wrapText="1"/>
      <protection/>
    </xf>
    <xf numFmtId="0" fontId="41" fillId="0" borderId="26" xfId="0" applyFont="1" applyBorder="1" applyAlignment="1" applyProtection="1">
      <alignment horizontal="left" vertical="center" wrapText="1"/>
      <protection/>
    </xf>
    <xf numFmtId="0" fontId="41" fillId="0" borderId="27" xfId="0" applyFont="1" applyBorder="1" applyAlignment="1" applyProtection="1">
      <alignment horizontal="left" vertical="center" wrapText="1"/>
      <protection/>
    </xf>
    <xf numFmtId="0" fontId="46" fillId="0" borderId="26" xfId="0" applyFont="1" applyBorder="1" applyAlignment="1" applyProtection="1">
      <alignment horizontal="left" vertical="center" wrapText="1"/>
      <protection/>
    </xf>
    <xf numFmtId="0" fontId="46" fillId="0" borderId="27" xfId="0" applyFont="1" applyBorder="1" applyAlignment="1" applyProtection="1">
      <alignment horizontal="left" vertical="center" wrapText="1"/>
      <protection/>
    </xf>
    <xf numFmtId="0" fontId="44" fillId="0" borderId="26" xfId="0" applyFont="1" applyBorder="1" applyAlignment="1" applyProtection="1">
      <alignment horizontal="left" vertical="center" wrapText="1"/>
      <protection/>
    </xf>
    <xf numFmtId="0" fontId="44" fillId="0" borderId="0" xfId="0" applyFont="1" applyBorder="1" applyAlignment="1" applyProtection="1">
      <alignment horizontal="left" vertical="center"/>
      <protection/>
    </xf>
    <xf numFmtId="0" fontId="44" fillId="0" borderId="27" xfId="0" applyFont="1" applyBorder="1" applyAlignment="1" applyProtection="1">
      <alignment horizontal="left" vertical="center" wrapText="1"/>
      <protection/>
    </xf>
    <xf numFmtId="0" fontId="44" fillId="0" borderId="27" xfId="0" applyFont="1" applyBorder="1" applyAlignment="1" applyProtection="1">
      <alignment horizontal="left" vertical="center"/>
      <protection/>
    </xf>
    <xf numFmtId="0" fontId="44" fillId="0" borderId="28" xfId="0" applyFont="1" applyBorder="1" applyAlignment="1" applyProtection="1">
      <alignment horizontal="left" vertical="center" wrapText="1"/>
      <protection/>
    </xf>
    <xf numFmtId="0" fontId="44" fillId="0" borderId="29" xfId="0" applyFont="1" applyBorder="1" applyAlignment="1" applyProtection="1">
      <alignment horizontal="left" vertical="center" wrapText="1"/>
      <protection/>
    </xf>
    <xf numFmtId="0" fontId="44" fillId="0" borderId="3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44" fillId="0" borderId="28" xfId="0" applyFont="1" applyBorder="1" applyAlignment="1" applyProtection="1">
      <alignment horizontal="left" vertical="center"/>
      <protection/>
    </xf>
    <xf numFmtId="0" fontId="44" fillId="0" borderId="30" xfId="0" applyFont="1" applyBorder="1" applyAlignment="1" applyProtection="1">
      <alignment horizontal="left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46" fillId="0" borderId="29" xfId="0" applyFont="1" applyBorder="1" applyAlignment="1" applyProtection="1">
      <alignment vertical="center"/>
      <protection/>
    </xf>
    <xf numFmtId="0" fontId="43" fillId="0" borderId="29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top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top"/>
      <protection/>
    </xf>
    <xf numFmtId="0" fontId="43" fillId="0" borderId="29" xfId="0" applyFont="1" applyBorder="1" applyAlignment="1" applyProtection="1">
      <alignment horizontal="left"/>
      <protection/>
    </xf>
    <xf numFmtId="0" fontId="46" fillId="0" borderId="29" xfId="0" applyFont="1" applyBorder="1" applyAlignment="1" applyProtection="1">
      <alignment/>
      <protection/>
    </xf>
    <xf numFmtId="0" fontId="41" fillId="0" borderId="26" xfId="0" applyFont="1" applyBorder="1" applyAlignment="1" applyProtection="1">
      <alignment vertical="top"/>
      <protection/>
    </xf>
    <xf numFmtId="0" fontId="41" fillId="0" borderId="27" xfId="0" applyFont="1" applyBorder="1" applyAlignment="1" applyProtection="1">
      <alignment vertical="top"/>
      <protection/>
    </xf>
    <xf numFmtId="0" fontId="41" fillId="0" borderId="28" xfId="0" applyFont="1" applyBorder="1" applyAlignment="1" applyProtection="1">
      <alignment vertical="top"/>
      <protection/>
    </xf>
    <xf numFmtId="0" fontId="41" fillId="0" borderId="29" xfId="0" applyFont="1" applyBorder="1" applyAlignment="1" applyProtection="1">
      <alignment vertical="top"/>
      <protection/>
    </xf>
    <xf numFmtId="0" fontId="41" fillId="0" borderId="30" xfId="0" applyFont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28" fillId="0" borderId="0" xfId="0" applyFont="1" applyAlignment="1">
      <alignment horizontal="left" vertical="center" wrapText="1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5" fillId="5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43" fillId="0" borderId="29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43" fillId="0" borderId="29" xfId="0" applyFont="1" applyBorder="1" applyAlignment="1" applyProtection="1">
      <alignment horizontal="left" wrapText="1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1"/>
  <sheetViews>
    <sheetView showGridLines="0" tabSelected="1" workbookViewId="0" topLeftCell="A1">
      <selection activeCell="AN9" sqref="AN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8" t="s">
        <v>0</v>
      </c>
      <c r="AZ1" s="8" t="s">
        <v>1</v>
      </c>
      <c r="BA1" s="8" t="s">
        <v>2</v>
      </c>
      <c r="BB1" s="8" t="s">
        <v>3</v>
      </c>
      <c r="BT1" s="8" t="s">
        <v>4</v>
      </c>
      <c r="BU1" s="8" t="s">
        <v>4</v>
      </c>
      <c r="BV1" s="8" t="s">
        <v>5</v>
      </c>
    </row>
    <row r="2" spans="44:72" s="1" customFormat="1" ht="36.95" customHeight="1">
      <c r="AR2" s="361" t="s">
        <v>6</v>
      </c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S2" s="9" t="s">
        <v>7</v>
      </c>
      <c r="BT2" s="9" t="s">
        <v>8</v>
      </c>
    </row>
    <row r="3" spans="2:72" s="1" customFormat="1" ht="6.9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  <c r="BS3" s="9" t="s">
        <v>7</v>
      </c>
      <c r="BT3" s="9" t="s">
        <v>9</v>
      </c>
    </row>
    <row r="4" spans="2:71" s="1" customFormat="1" ht="24.95" customHeight="1">
      <c r="B4" s="12"/>
      <c r="D4" s="13" t="s">
        <v>10</v>
      </c>
      <c r="AR4" s="12"/>
      <c r="AS4" s="14" t="s">
        <v>11</v>
      </c>
      <c r="BE4" s="15" t="s">
        <v>12</v>
      </c>
      <c r="BS4" s="9" t="s">
        <v>13</v>
      </c>
    </row>
    <row r="5" spans="2:71" s="1" customFormat="1" ht="12" customHeight="1">
      <c r="B5" s="12"/>
      <c r="D5" s="16" t="s">
        <v>14</v>
      </c>
      <c r="K5" s="345" t="s">
        <v>15</v>
      </c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R5" s="12"/>
      <c r="BE5" s="342" t="s">
        <v>16</v>
      </c>
      <c r="BS5" s="9" t="s">
        <v>7</v>
      </c>
    </row>
    <row r="6" spans="2:71" s="1" customFormat="1" ht="36.95" customHeight="1">
      <c r="B6" s="12"/>
      <c r="D6" s="18" t="s">
        <v>17</v>
      </c>
      <c r="K6" s="347" t="s">
        <v>18</v>
      </c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R6" s="12"/>
      <c r="BE6" s="343"/>
      <c r="BS6" s="9" t="s">
        <v>7</v>
      </c>
    </row>
    <row r="7" spans="2:71" s="1" customFormat="1" ht="12" customHeight="1">
      <c r="B7" s="12"/>
      <c r="D7" s="19" t="s">
        <v>19</v>
      </c>
      <c r="K7" s="17" t="s">
        <v>3</v>
      </c>
      <c r="AK7" s="19" t="s">
        <v>20</v>
      </c>
      <c r="AN7" s="17" t="s">
        <v>3</v>
      </c>
      <c r="AR7" s="12"/>
      <c r="BE7" s="343"/>
      <c r="BS7" s="9" t="s">
        <v>7</v>
      </c>
    </row>
    <row r="8" spans="2:71" s="1" customFormat="1" ht="12" customHeight="1">
      <c r="B8" s="12"/>
      <c r="D8" s="19" t="s">
        <v>21</v>
      </c>
      <c r="K8" s="17" t="s">
        <v>22</v>
      </c>
      <c r="AK8" s="19" t="s">
        <v>23</v>
      </c>
      <c r="AN8" s="389">
        <v>44315</v>
      </c>
      <c r="AR8" s="12"/>
      <c r="BE8" s="343"/>
      <c r="BS8" s="9" t="s">
        <v>7</v>
      </c>
    </row>
    <row r="9" spans="2:71" s="1" customFormat="1" ht="14.45" customHeight="1">
      <c r="B9" s="12"/>
      <c r="AR9" s="12"/>
      <c r="BE9" s="343"/>
      <c r="BS9" s="9" t="s">
        <v>7</v>
      </c>
    </row>
    <row r="10" spans="2:71" s="1" customFormat="1" ht="12" customHeight="1">
      <c r="B10" s="12"/>
      <c r="D10" s="19" t="s">
        <v>24</v>
      </c>
      <c r="AK10" s="19" t="s">
        <v>25</v>
      </c>
      <c r="AN10" s="17" t="s">
        <v>26</v>
      </c>
      <c r="AR10" s="12"/>
      <c r="BE10" s="343"/>
      <c r="BS10" s="9" t="s">
        <v>7</v>
      </c>
    </row>
    <row r="11" spans="2:71" s="1" customFormat="1" ht="18.4" customHeight="1">
      <c r="B11" s="12"/>
      <c r="E11" s="17" t="s">
        <v>27</v>
      </c>
      <c r="AK11" s="19" t="s">
        <v>28</v>
      </c>
      <c r="AN11" s="17" t="s">
        <v>29</v>
      </c>
      <c r="AR11" s="12"/>
      <c r="BE11" s="343"/>
      <c r="BS11" s="9" t="s">
        <v>7</v>
      </c>
    </row>
    <row r="12" spans="2:71" s="1" customFormat="1" ht="6.95" customHeight="1">
      <c r="B12" s="12"/>
      <c r="AR12" s="12"/>
      <c r="BE12" s="343"/>
      <c r="BS12" s="9" t="s">
        <v>7</v>
      </c>
    </row>
    <row r="13" spans="2:71" s="1" customFormat="1" ht="12" customHeight="1">
      <c r="B13" s="12"/>
      <c r="D13" s="19" t="s">
        <v>30</v>
      </c>
      <c r="AK13" s="19" t="s">
        <v>25</v>
      </c>
      <c r="AN13" s="20" t="s">
        <v>31</v>
      </c>
      <c r="AR13" s="12"/>
      <c r="BE13" s="343"/>
      <c r="BS13" s="9" t="s">
        <v>7</v>
      </c>
    </row>
    <row r="14" spans="2:71" ht="12.75">
      <c r="B14" s="12"/>
      <c r="E14" s="348" t="s">
        <v>31</v>
      </c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19" t="s">
        <v>28</v>
      </c>
      <c r="AN14" s="20" t="s">
        <v>31</v>
      </c>
      <c r="AR14" s="12"/>
      <c r="BE14" s="343"/>
      <c r="BS14" s="9" t="s">
        <v>7</v>
      </c>
    </row>
    <row r="15" spans="2:71" s="1" customFormat="1" ht="6.95" customHeight="1">
      <c r="B15" s="12"/>
      <c r="AR15" s="12"/>
      <c r="BE15" s="343"/>
      <c r="BS15" s="9" t="s">
        <v>4</v>
      </c>
    </row>
    <row r="16" spans="2:71" s="1" customFormat="1" ht="12" customHeight="1">
      <c r="B16" s="12"/>
      <c r="D16" s="19" t="s">
        <v>32</v>
      </c>
      <c r="AK16" s="19" t="s">
        <v>25</v>
      </c>
      <c r="AN16" s="17" t="s">
        <v>33</v>
      </c>
      <c r="AR16" s="12"/>
      <c r="BE16" s="343"/>
      <c r="BS16" s="9" t="s">
        <v>4</v>
      </c>
    </row>
    <row r="17" spans="2:71" s="1" customFormat="1" ht="18.4" customHeight="1">
      <c r="B17" s="12"/>
      <c r="E17" s="17" t="s">
        <v>34</v>
      </c>
      <c r="AK17" s="19" t="s">
        <v>28</v>
      </c>
      <c r="AN17" s="17" t="s">
        <v>35</v>
      </c>
      <c r="AR17" s="12"/>
      <c r="BE17" s="343"/>
      <c r="BS17" s="9" t="s">
        <v>36</v>
      </c>
    </row>
    <row r="18" spans="2:71" s="1" customFormat="1" ht="6.95" customHeight="1">
      <c r="B18" s="12"/>
      <c r="AR18" s="12"/>
      <c r="BE18" s="343"/>
      <c r="BS18" s="9" t="s">
        <v>7</v>
      </c>
    </row>
    <row r="19" spans="2:71" s="1" customFormat="1" ht="12" customHeight="1">
      <c r="B19" s="12"/>
      <c r="D19" s="19" t="s">
        <v>37</v>
      </c>
      <c r="AK19" s="19" t="s">
        <v>25</v>
      </c>
      <c r="AN19" s="17" t="s">
        <v>3</v>
      </c>
      <c r="AR19" s="12"/>
      <c r="BE19" s="343"/>
      <c r="BS19" s="9" t="s">
        <v>7</v>
      </c>
    </row>
    <row r="20" spans="2:71" s="1" customFormat="1" ht="18.4" customHeight="1">
      <c r="B20" s="12"/>
      <c r="E20" s="17" t="s">
        <v>38</v>
      </c>
      <c r="AK20" s="19" t="s">
        <v>28</v>
      </c>
      <c r="AN20" s="17" t="s">
        <v>3</v>
      </c>
      <c r="AR20" s="12"/>
      <c r="BE20" s="343"/>
      <c r="BS20" s="9" t="s">
        <v>4</v>
      </c>
    </row>
    <row r="21" spans="2:57" s="1" customFormat="1" ht="6.95" customHeight="1">
      <c r="B21" s="12"/>
      <c r="AR21" s="12"/>
      <c r="BE21" s="343"/>
    </row>
    <row r="22" spans="2:57" s="1" customFormat="1" ht="12" customHeight="1">
      <c r="B22" s="12"/>
      <c r="D22" s="19" t="s">
        <v>39</v>
      </c>
      <c r="AR22" s="12"/>
      <c r="BE22" s="343"/>
    </row>
    <row r="23" spans="2:57" s="1" customFormat="1" ht="47.25" customHeight="1">
      <c r="B23" s="12"/>
      <c r="E23" s="350" t="s">
        <v>40</v>
      </c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R23" s="12"/>
      <c r="BE23" s="343"/>
    </row>
    <row r="24" spans="2:57" s="1" customFormat="1" ht="6.95" customHeight="1">
      <c r="B24" s="12"/>
      <c r="AR24" s="12"/>
      <c r="BE24" s="343"/>
    </row>
    <row r="25" spans="2:57" s="1" customFormat="1" ht="6.95" customHeight="1">
      <c r="B25" s="1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R25" s="12"/>
      <c r="BE25" s="343"/>
    </row>
    <row r="26" spans="1:57" s="2" customFormat="1" ht="25.9" customHeight="1">
      <c r="A26" s="22"/>
      <c r="B26" s="23"/>
      <c r="C26" s="22"/>
      <c r="D26" s="24" t="s">
        <v>41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351">
        <f>ROUND(AG54,2)</f>
        <v>0</v>
      </c>
      <c r="AL26" s="352"/>
      <c r="AM26" s="352"/>
      <c r="AN26" s="352"/>
      <c r="AO26" s="352"/>
      <c r="AP26" s="22"/>
      <c r="AQ26" s="22"/>
      <c r="AR26" s="23"/>
      <c r="BE26" s="343"/>
    </row>
    <row r="27" spans="1:57" s="2" customFormat="1" ht="6.95" customHeight="1">
      <c r="A27" s="22"/>
      <c r="B27" s="23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3"/>
      <c r="BE27" s="343"/>
    </row>
    <row r="28" spans="1:57" s="2" customFormat="1" ht="12.75">
      <c r="A28" s="22"/>
      <c r="B28" s="23"/>
      <c r="C28" s="22"/>
      <c r="D28" s="22"/>
      <c r="E28" s="22"/>
      <c r="F28" s="22"/>
      <c r="G28" s="22"/>
      <c r="H28" s="22"/>
      <c r="I28" s="22"/>
      <c r="J28" s="22"/>
      <c r="K28" s="22"/>
      <c r="L28" s="353" t="s">
        <v>42</v>
      </c>
      <c r="M28" s="353"/>
      <c r="N28" s="353"/>
      <c r="O28" s="353"/>
      <c r="P28" s="353"/>
      <c r="Q28" s="22"/>
      <c r="R28" s="22"/>
      <c r="S28" s="22"/>
      <c r="T28" s="22"/>
      <c r="U28" s="22"/>
      <c r="V28" s="22"/>
      <c r="W28" s="353" t="s">
        <v>43</v>
      </c>
      <c r="X28" s="353"/>
      <c r="Y28" s="353"/>
      <c r="Z28" s="353"/>
      <c r="AA28" s="353"/>
      <c r="AB28" s="353"/>
      <c r="AC28" s="353"/>
      <c r="AD28" s="353"/>
      <c r="AE28" s="353"/>
      <c r="AF28" s="22"/>
      <c r="AG28" s="22"/>
      <c r="AH28" s="22"/>
      <c r="AI28" s="22"/>
      <c r="AJ28" s="22"/>
      <c r="AK28" s="353" t="s">
        <v>44</v>
      </c>
      <c r="AL28" s="353"/>
      <c r="AM28" s="353"/>
      <c r="AN28" s="353"/>
      <c r="AO28" s="353"/>
      <c r="AP28" s="22"/>
      <c r="AQ28" s="22"/>
      <c r="AR28" s="23"/>
      <c r="BE28" s="343"/>
    </row>
    <row r="29" spans="2:57" s="3" customFormat="1" ht="14.45" customHeight="1">
      <c r="B29" s="26"/>
      <c r="D29" s="19" t="s">
        <v>45</v>
      </c>
      <c r="F29" s="19" t="s">
        <v>46</v>
      </c>
      <c r="L29" s="356">
        <v>0.21</v>
      </c>
      <c r="M29" s="355"/>
      <c r="N29" s="355"/>
      <c r="O29" s="355"/>
      <c r="P29" s="355"/>
      <c r="W29" s="354">
        <f>ROUND(AZ54,2)</f>
        <v>0</v>
      </c>
      <c r="X29" s="355"/>
      <c r="Y29" s="355"/>
      <c r="Z29" s="355"/>
      <c r="AA29" s="355"/>
      <c r="AB29" s="355"/>
      <c r="AC29" s="355"/>
      <c r="AD29" s="355"/>
      <c r="AE29" s="355"/>
      <c r="AK29" s="354">
        <f>ROUND(AV54,2)</f>
        <v>0</v>
      </c>
      <c r="AL29" s="355"/>
      <c r="AM29" s="355"/>
      <c r="AN29" s="355"/>
      <c r="AO29" s="355"/>
      <c r="AR29" s="26"/>
      <c r="BE29" s="344"/>
    </row>
    <row r="30" spans="2:57" s="3" customFormat="1" ht="14.45" customHeight="1">
      <c r="B30" s="26"/>
      <c r="F30" s="19" t="s">
        <v>47</v>
      </c>
      <c r="L30" s="356">
        <v>0.15</v>
      </c>
      <c r="M30" s="355"/>
      <c r="N30" s="355"/>
      <c r="O30" s="355"/>
      <c r="P30" s="355"/>
      <c r="W30" s="354">
        <f>ROUND(BA54,2)</f>
        <v>0</v>
      </c>
      <c r="X30" s="355"/>
      <c r="Y30" s="355"/>
      <c r="Z30" s="355"/>
      <c r="AA30" s="355"/>
      <c r="AB30" s="355"/>
      <c r="AC30" s="355"/>
      <c r="AD30" s="355"/>
      <c r="AE30" s="355"/>
      <c r="AK30" s="354">
        <f>ROUND(AW54,2)</f>
        <v>0</v>
      </c>
      <c r="AL30" s="355"/>
      <c r="AM30" s="355"/>
      <c r="AN30" s="355"/>
      <c r="AO30" s="355"/>
      <c r="AR30" s="26"/>
      <c r="BE30" s="344"/>
    </row>
    <row r="31" spans="2:57" s="3" customFormat="1" ht="14.45" customHeight="1" hidden="1">
      <c r="B31" s="26"/>
      <c r="F31" s="19" t="s">
        <v>48</v>
      </c>
      <c r="L31" s="356">
        <v>0.21</v>
      </c>
      <c r="M31" s="355"/>
      <c r="N31" s="355"/>
      <c r="O31" s="355"/>
      <c r="P31" s="355"/>
      <c r="W31" s="354">
        <f>ROUND(BB54,2)</f>
        <v>0</v>
      </c>
      <c r="X31" s="355"/>
      <c r="Y31" s="355"/>
      <c r="Z31" s="355"/>
      <c r="AA31" s="355"/>
      <c r="AB31" s="355"/>
      <c r="AC31" s="355"/>
      <c r="AD31" s="355"/>
      <c r="AE31" s="355"/>
      <c r="AK31" s="354">
        <v>0</v>
      </c>
      <c r="AL31" s="355"/>
      <c r="AM31" s="355"/>
      <c r="AN31" s="355"/>
      <c r="AO31" s="355"/>
      <c r="AR31" s="26"/>
      <c r="BE31" s="344"/>
    </row>
    <row r="32" spans="2:57" s="3" customFormat="1" ht="14.45" customHeight="1" hidden="1">
      <c r="B32" s="26"/>
      <c r="F32" s="19" t="s">
        <v>49</v>
      </c>
      <c r="L32" s="356">
        <v>0.15</v>
      </c>
      <c r="M32" s="355"/>
      <c r="N32" s="355"/>
      <c r="O32" s="355"/>
      <c r="P32" s="355"/>
      <c r="W32" s="354">
        <f>ROUND(BC54,2)</f>
        <v>0</v>
      </c>
      <c r="X32" s="355"/>
      <c r="Y32" s="355"/>
      <c r="Z32" s="355"/>
      <c r="AA32" s="355"/>
      <c r="AB32" s="355"/>
      <c r="AC32" s="355"/>
      <c r="AD32" s="355"/>
      <c r="AE32" s="355"/>
      <c r="AK32" s="354">
        <v>0</v>
      </c>
      <c r="AL32" s="355"/>
      <c r="AM32" s="355"/>
      <c r="AN32" s="355"/>
      <c r="AO32" s="355"/>
      <c r="AR32" s="26"/>
      <c r="BE32" s="344"/>
    </row>
    <row r="33" spans="2:44" s="3" customFormat="1" ht="14.45" customHeight="1" hidden="1">
      <c r="B33" s="26"/>
      <c r="F33" s="19" t="s">
        <v>50</v>
      </c>
      <c r="L33" s="356">
        <v>0</v>
      </c>
      <c r="M33" s="355"/>
      <c r="N33" s="355"/>
      <c r="O33" s="355"/>
      <c r="P33" s="355"/>
      <c r="W33" s="354">
        <f>ROUND(BD54,2)</f>
        <v>0</v>
      </c>
      <c r="X33" s="355"/>
      <c r="Y33" s="355"/>
      <c r="Z33" s="355"/>
      <c r="AA33" s="355"/>
      <c r="AB33" s="355"/>
      <c r="AC33" s="355"/>
      <c r="AD33" s="355"/>
      <c r="AE33" s="355"/>
      <c r="AK33" s="354">
        <v>0</v>
      </c>
      <c r="AL33" s="355"/>
      <c r="AM33" s="355"/>
      <c r="AN33" s="355"/>
      <c r="AO33" s="355"/>
      <c r="AR33" s="26"/>
    </row>
    <row r="34" spans="1:57" s="2" customFormat="1" ht="6.95" customHeight="1">
      <c r="A34" s="22"/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3"/>
      <c r="BE34" s="22"/>
    </row>
    <row r="35" spans="1:57" s="2" customFormat="1" ht="25.9" customHeight="1">
      <c r="A35" s="22"/>
      <c r="B35" s="23"/>
      <c r="C35" s="27"/>
      <c r="D35" s="28" t="s">
        <v>51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0" t="s">
        <v>52</v>
      </c>
      <c r="U35" s="29"/>
      <c r="V35" s="29"/>
      <c r="W35" s="29"/>
      <c r="X35" s="360" t="s">
        <v>53</v>
      </c>
      <c r="Y35" s="358"/>
      <c r="Z35" s="358"/>
      <c r="AA35" s="358"/>
      <c r="AB35" s="358"/>
      <c r="AC35" s="29"/>
      <c r="AD35" s="29"/>
      <c r="AE35" s="29"/>
      <c r="AF35" s="29"/>
      <c r="AG35" s="29"/>
      <c r="AH35" s="29"/>
      <c r="AI35" s="29"/>
      <c r="AJ35" s="29"/>
      <c r="AK35" s="357">
        <f>SUM(AK26:AK33)</f>
        <v>0</v>
      </c>
      <c r="AL35" s="358"/>
      <c r="AM35" s="358"/>
      <c r="AN35" s="358"/>
      <c r="AO35" s="359"/>
      <c r="AP35" s="27"/>
      <c r="AQ35" s="27"/>
      <c r="AR35" s="23"/>
      <c r="BE35" s="22"/>
    </row>
    <row r="36" spans="1:57" s="2" customFormat="1" ht="6.95" customHeight="1">
      <c r="A36" s="22"/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3"/>
      <c r="BE36" s="22"/>
    </row>
    <row r="37" spans="1:57" s="2" customFormat="1" ht="6.95" customHeight="1">
      <c r="A37" s="22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23"/>
      <c r="BE37" s="22"/>
    </row>
    <row r="41" spans="1:57" s="2" customFormat="1" ht="6.95" customHeight="1">
      <c r="A41" s="22"/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23"/>
      <c r="BE41" s="22"/>
    </row>
    <row r="42" spans="1:57" s="2" customFormat="1" ht="24.95" customHeight="1">
      <c r="A42" s="22"/>
      <c r="B42" s="23"/>
      <c r="C42" s="13" t="s">
        <v>54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3"/>
      <c r="BE42" s="22"/>
    </row>
    <row r="43" spans="1:57" s="2" customFormat="1" ht="6.95" customHeight="1">
      <c r="A43" s="22"/>
      <c r="B43" s="23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3"/>
      <c r="BE43" s="22"/>
    </row>
    <row r="44" spans="2:44" s="4" customFormat="1" ht="12" customHeight="1">
      <c r="B44" s="35"/>
      <c r="C44" s="19" t="s">
        <v>14</v>
      </c>
      <c r="L44" s="4" t="str">
        <f>K5</f>
        <v>2020-08-10-V</v>
      </c>
      <c r="AR44" s="35"/>
    </row>
    <row r="45" spans="2:44" s="5" customFormat="1" ht="36.95" customHeight="1">
      <c r="B45" s="36"/>
      <c r="C45" s="37" t="s">
        <v>17</v>
      </c>
      <c r="L45" s="337" t="str">
        <f>K6</f>
        <v>Domov ve Věži - Komunitní bydlení II</v>
      </c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R45" s="36"/>
    </row>
    <row r="46" spans="1:57" s="2" customFormat="1" ht="6.95" customHeight="1">
      <c r="A46" s="22"/>
      <c r="B46" s="23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3"/>
      <c r="BE46" s="22"/>
    </row>
    <row r="47" spans="1:57" s="2" customFormat="1" ht="12" customHeight="1">
      <c r="A47" s="22"/>
      <c r="B47" s="23"/>
      <c r="C47" s="19" t="s">
        <v>21</v>
      </c>
      <c r="D47" s="22"/>
      <c r="E47" s="22"/>
      <c r="F47" s="22"/>
      <c r="G47" s="22"/>
      <c r="H47" s="22"/>
      <c r="I47" s="22"/>
      <c r="J47" s="22"/>
      <c r="K47" s="22"/>
      <c r="L47" s="38" t="str">
        <f>IF(K8="","",K8)</f>
        <v>Obec Věž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19" t="s">
        <v>23</v>
      </c>
      <c r="AJ47" s="22"/>
      <c r="AK47" s="22"/>
      <c r="AL47" s="22"/>
      <c r="AM47" s="363">
        <f>IF(AN8="","",AN8)</f>
        <v>44315</v>
      </c>
      <c r="AN47" s="363"/>
      <c r="AO47" s="22"/>
      <c r="AP47" s="22"/>
      <c r="AQ47" s="22"/>
      <c r="AR47" s="23"/>
      <c r="BE47" s="22"/>
    </row>
    <row r="48" spans="1:57" s="2" customFormat="1" ht="6.95" customHeight="1">
      <c r="A48" s="22"/>
      <c r="B48" s="23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3"/>
      <c r="BE48" s="22"/>
    </row>
    <row r="49" spans="1:57" s="2" customFormat="1" ht="25.7" customHeight="1">
      <c r="A49" s="22"/>
      <c r="B49" s="23"/>
      <c r="C49" s="19" t="s">
        <v>24</v>
      </c>
      <c r="D49" s="22"/>
      <c r="E49" s="22"/>
      <c r="F49" s="22"/>
      <c r="G49" s="22"/>
      <c r="H49" s="22"/>
      <c r="I49" s="22"/>
      <c r="J49" s="22"/>
      <c r="K49" s="22"/>
      <c r="L49" s="4" t="str">
        <f>IF(E11="","",E11)</f>
        <v xml:space="preserve">Kraj Vysočina, Žižkova 1882/57, 587 33 Jihlava 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19" t="s">
        <v>32</v>
      </c>
      <c r="AJ49" s="22"/>
      <c r="AK49" s="22"/>
      <c r="AL49" s="22"/>
      <c r="AM49" s="364" t="str">
        <f>IF(E17="","",E17)</f>
        <v>INVENTE s.r.o., Žerotínova 483/1, 370 04 Č. Buděj.</v>
      </c>
      <c r="AN49" s="365"/>
      <c r="AO49" s="365"/>
      <c r="AP49" s="365"/>
      <c r="AQ49" s="22"/>
      <c r="AR49" s="23"/>
      <c r="AS49" s="366" t="s">
        <v>55</v>
      </c>
      <c r="AT49" s="367"/>
      <c r="AU49" s="39"/>
      <c r="AV49" s="39"/>
      <c r="AW49" s="39"/>
      <c r="AX49" s="39"/>
      <c r="AY49" s="39"/>
      <c r="AZ49" s="39"/>
      <c r="BA49" s="39"/>
      <c r="BB49" s="39"/>
      <c r="BC49" s="39"/>
      <c r="BD49" s="40"/>
      <c r="BE49" s="22"/>
    </row>
    <row r="50" spans="1:57" s="2" customFormat="1" ht="15.2" customHeight="1">
      <c r="A50" s="22"/>
      <c r="B50" s="23"/>
      <c r="C50" s="19" t="s">
        <v>30</v>
      </c>
      <c r="D50" s="22"/>
      <c r="E50" s="22"/>
      <c r="F50" s="22"/>
      <c r="G50" s="22"/>
      <c r="H50" s="22"/>
      <c r="I50" s="22"/>
      <c r="J50" s="22"/>
      <c r="K50" s="22"/>
      <c r="L50" s="4" t="str">
        <f>IF(E14="Vyplň údaj","",E14)</f>
        <v/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19" t="s">
        <v>37</v>
      </c>
      <c r="AJ50" s="22"/>
      <c r="AK50" s="22"/>
      <c r="AL50" s="22"/>
      <c r="AM50" s="364" t="str">
        <f>IF(E20="","",E20)</f>
        <v xml:space="preserve"> </v>
      </c>
      <c r="AN50" s="365"/>
      <c r="AO50" s="365"/>
      <c r="AP50" s="365"/>
      <c r="AQ50" s="22"/>
      <c r="AR50" s="23"/>
      <c r="AS50" s="368"/>
      <c r="AT50" s="369"/>
      <c r="AU50" s="41"/>
      <c r="AV50" s="41"/>
      <c r="AW50" s="41"/>
      <c r="AX50" s="41"/>
      <c r="AY50" s="41"/>
      <c r="AZ50" s="41"/>
      <c r="BA50" s="41"/>
      <c r="BB50" s="41"/>
      <c r="BC50" s="41"/>
      <c r="BD50" s="42"/>
      <c r="BE50" s="22"/>
    </row>
    <row r="51" spans="1:57" s="2" customFormat="1" ht="10.9" customHeight="1">
      <c r="A51" s="22"/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3"/>
      <c r="AS51" s="368"/>
      <c r="AT51" s="369"/>
      <c r="AU51" s="41"/>
      <c r="AV51" s="41"/>
      <c r="AW51" s="41"/>
      <c r="AX51" s="41"/>
      <c r="AY51" s="41"/>
      <c r="AZ51" s="41"/>
      <c r="BA51" s="41"/>
      <c r="BB51" s="41"/>
      <c r="BC51" s="41"/>
      <c r="BD51" s="42"/>
      <c r="BE51" s="22"/>
    </row>
    <row r="52" spans="1:57" s="2" customFormat="1" ht="29.25" customHeight="1">
      <c r="A52" s="22"/>
      <c r="B52" s="23"/>
      <c r="C52" s="336" t="s">
        <v>56</v>
      </c>
      <c r="D52" s="335"/>
      <c r="E52" s="335"/>
      <c r="F52" s="335"/>
      <c r="G52" s="335"/>
      <c r="H52" s="43"/>
      <c r="I52" s="334" t="s">
        <v>57</v>
      </c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62" t="s">
        <v>58</v>
      </c>
      <c r="AH52" s="335"/>
      <c r="AI52" s="335"/>
      <c r="AJ52" s="335"/>
      <c r="AK52" s="335"/>
      <c r="AL52" s="335"/>
      <c r="AM52" s="335"/>
      <c r="AN52" s="334" t="s">
        <v>59</v>
      </c>
      <c r="AO52" s="335"/>
      <c r="AP52" s="335"/>
      <c r="AQ52" s="44" t="s">
        <v>60</v>
      </c>
      <c r="AR52" s="23"/>
      <c r="AS52" s="45" t="s">
        <v>61</v>
      </c>
      <c r="AT52" s="46" t="s">
        <v>62</v>
      </c>
      <c r="AU52" s="46" t="s">
        <v>63</v>
      </c>
      <c r="AV52" s="46" t="s">
        <v>64</v>
      </c>
      <c r="AW52" s="46" t="s">
        <v>65</v>
      </c>
      <c r="AX52" s="46" t="s">
        <v>66</v>
      </c>
      <c r="AY52" s="46" t="s">
        <v>67</v>
      </c>
      <c r="AZ52" s="46" t="s">
        <v>68</v>
      </c>
      <c r="BA52" s="46" t="s">
        <v>69</v>
      </c>
      <c r="BB52" s="46" t="s">
        <v>70</v>
      </c>
      <c r="BC52" s="46" t="s">
        <v>71</v>
      </c>
      <c r="BD52" s="47" t="s">
        <v>72</v>
      </c>
      <c r="BE52" s="22"/>
    </row>
    <row r="53" spans="1:57" s="2" customFormat="1" ht="10.9" customHeight="1">
      <c r="A53" s="22"/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3"/>
      <c r="AS53" s="48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50"/>
      <c r="BE53" s="22"/>
    </row>
    <row r="54" spans="2:90" s="6" customFormat="1" ht="32.45" customHeight="1">
      <c r="B54" s="51"/>
      <c r="C54" s="52" t="s">
        <v>73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339">
        <f>ROUND(SUM(AG55:AG69),2)</f>
        <v>0</v>
      </c>
      <c r="AH54" s="339"/>
      <c r="AI54" s="339"/>
      <c r="AJ54" s="339"/>
      <c r="AK54" s="339"/>
      <c r="AL54" s="339"/>
      <c r="AM54" s="339"/>
      <c r="AN54" s="370">
        <f aca="true" t="shared" si="0" ref="AN54:AN69">SUM(AG54,AT54)</f>
        <v>0</v>
      </c>
      <c r="AO54" s="370"/>
      <c r="AP54" s="370"/>
      <c r="AQ54" s="54" t="s">
        <v>3</v>
      </c>
      <c r="AR54" s="51"/>
      <c r="AS54" s="55">
        <f>ROUND(SUM(AS55:AS69),2)</f>
        <v>0</v>
      </c>
      <c r="AT54" s="56">
        <f aca="true" t="shared" si="1" ref="AT54:AT69">ROUND(SUM(AV54:AW54),2)</f>
        <v>0</v>
      </c>
      <c r="AU54" s="57">
        <f>ROUND(SUM(AU55:AU69),5)</f>
        <v>0</v>
      </c>
      <c r="AV54" s="56">
        <f>ROUND(AZ54*L29,2)</f>
        <v>0</v>
      </c>
      <c r="AW54" s="56">
        <f>ROUND(BA54*L30,2)</f>
        <v>0</v>
      </c>
      <c r="AX54" s="56">
        <f>ROUND(BB54*L29,2)</f>
        <v>0</v>
      </c>
      <c r="AY54" s="56">
        <f>ROUND(BC54*L30,2)</f>
        <v>0</v>
      </c>
      <c r="AZ54" s="56">
        <f>ROUND(SUM(AZ55:AZ69),2)</f>
        <v>0</v>
      </c>
      <c r="BA54" s="56">
        <f>ROUND(SUM(BA55:BA69),2)</f>
        <v>0</v>
      </c>
      <c r="BB54" s="56">
        <f>ROUND(SUM(BB55:BB69),2)</f>
        <v>0</v>
      </c>
      <c r="BC54" s="56">
        <f>ROUND(SUM(BC55:BC69),2)</f>
        <v>0</v>
      </c>
      <c r="BD54" s="58">
        <f>ROUND(SUM(BD55:BD69),2)</f>
        <v>0</v>
      </c>
      <c r="BS54" s="59" t="s">
        <v>74</v>
      </c>
      <c r="BT54" s="59" t="s">
        <v>75</v>
      </c>
      <c r="BU54" s="60" t="s">
        <v>76</v>
      </c>
      <c r="BV54" s="59" t="s">
        <v>77</v>
      </c>
      <c r="BW54" s="59" t="s">
        <v>5</v>
      </c>
      <c r="BX54" s="59" t="s">
        <v>78</v>
      </c>
      <c r="CL54" s="59" t="s">
        <v>3</v>
      </c>
    </row>
    <row r="55" spans="1:91" s="7" customFormat="1" ht="16.5" customHeight="1">
      <c r="A55" s="61" t="s">
        <v>79</v>
      </c>
      <c r="B55" s="62"/>
      <c r="C55" s="63"/>
      <c r="D55" s="333" t="s">
        <v>80</v>
      </c>
      <c r="E55" s="333"/>
      <c r="F55" s="333"/>
      <c r="G55" s="333"/>
      <c r="H55" s="333"/>
      <c r="I55" s="64"/>
      <c r="J55" s="333" t="s">
        <v>81</v>
      </c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40">
        <f>'SO 01 - Novostavba RD'!J30</f>
        <v>0</v>
      </c>
      <c r="AH55" s="341"/>
      <c r="AI55" s="341"/>
      <c r="AJ55" s="341"/>
      <c r="AK55" s="341"/>
      <c r="AL55" s="341"/>
      <c r="AM55" s="341"/>
      <c r="AN55" s="340">
        <f t="shared" si="0"/>
        <v>0</v>
      </c>
      <c r="AO55" s="341"/>
      <c r="AP55" s="341"/>
      <c r="AQ55" s="65" t="s">
        <v>82</v>
      </c>
      <c r="AR55" s="62"/>
      <c r="AS55" s="66">
        <v>0</v>
      </c>
      <c r="AT55" s="67">
        <f t="shared" si="1"/>
        <v>0</v>
      </c>
      <c r="AU55" s="68">
        <f>'SO 01 - Novostavba RD'!P101</f>
        <v>0</v>
      </c>
      <c r="AV55" s="67">
        <f>'SO 01 - Novostavba RD'!J33</f>
        <v>0</v>
      </c>
      <c r="AW55" s="67">
        <f>'SO 01 - Novostavba RD'!J34</f>
        <v>0</v>
      </c>
      <c r="AX55" s="67">
        <f>'SO 01 - Novostavba RD'!J35</f>
        <v>0</v>
      </c>
      <c r="AY55" s="67">
        <f>'SO 01 - Novostavba RD'!J36</f>
        <v>0</v>
      </c>
      <c r="AZ55" s="67">
        <f>'SO 01 - Novostavba RD'!F33</f>
        <v>0</v>
      </c>
      <c r="BA55" s="67">
        <f>'SO 01 - Novostavba RD'!F34</f>
        <v>0</v>
      </c>
      <c r="BB55" s="67">
        <f>'SO 01 - Novostavba RD'!F35</f>
        <v>0</v>
      </c>
      <c r="BC55" s="67">
        <f>'SO 01 - Novostavba RD'!F36</f>
        <v>0</v>
      </c>
      <c r="BD55" s="69">
        <f>'SO 01 - Novostavba RD'!F37</f>
        <v>0</v>
      </c>
      <c r="BT55" s="70" t="s">
        <v>83</v>
      </c>
      <c r="BV55" s="70" t="s">
        <v>77</v>
      </c>
      <c r="BW55" s="70" t="s">
        <v>84</v>
      </c>
      <c r="BX55" s="70" t="s">
        <v>5</v>
      </c>
      <c r="CL55" s="70" t="s">
        <v>3</v>
      </c>
      <c r="CM55" s="70" t="s">
        <v>83</v>
      </c>
    </row>
    <row r="56" spans="1:91" s="7" customFormat="1" ht="24.75" customHeight="1">
      <c r="A56" s="61" t="s">
        <v>79</v>
      </c>
      <c r="B56" s="62"/>
      <c r="C56" s="63"/>
      <c r="D56" s="333" t="s">
        <v>85</v>
      </c>
      <c r="E56" s="333"/>
      <c r="F56" s="333"/>
      <c r="G56" s="333"/>
      <c r="H56" s="333"/>
      <c r="I56" s="64"/>
      <c r="J56" s="333" t="s">
        <v>86</v>
      </c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3"/>
      <c r="W56" s="333"/>
      <c r="X56" s="333"/>
      <c r="Y56" s="333"/>
      <c r="Z56" s="333"/>
      <c r="AA56" s="333"/>
      <c r="AB56" s="333"/>
      <c r="AC56" s="333"/>
      <c r="AD56" s="333"/>
      <c r="AE56" s="333"/>
      <c r="AF56" s="333"/>
      <c r="AG56" s="340">
        <f>'SO 01.1. - Elektroinstalace'!J30</f>
        <v>0</v>
      </c>
      <c r="AH56" s="341"/>
      <c r="AI56" s="341"/>
      <c r="AJ56" s="341"/>
      <c r="AK56" s="341"/>
      <c r="AL56" s="341"/>
      <c r="AM56" s="341"/>
      <c r="AN56" s="340">
        <f t="shared" si="0"/>
        <v>0</v>
      </c>
      <c r="AO56" s="341"/>
      <c r="AP56" s="341"/>
      <c r="AQ56" s="65" t="s">
        <v>82</v>
      </c>
      <c r="AR56" s="62"/>
      <c r="AS56" s="66">
        <v>0</v>
      </c>
      <c r="AT56" s="67">
        <f t="shared" si="1"/>
        <v>0</v>
      </c>
      <c r="AU56" s="68">
        <f>'SO 01.1. - Elektroinstalace'!P86</f>
        <v>0</v>
      </c>
      <c r="AV56" s="67">
        <f>'SO 01.1. - Elektroinstalace'!J33</f>
        <v>0</v>
      </c>
      <c r="AW56" s="67">
        <f>'SO 01.1. - Elektroinstalace'!J34</f>
        <v>0</v>
      </c>
      <c r="AX56" s="67">
        <f>'SO 01.1. - Elektroinstalace'!J35</f>
        <v>0</v>
      </c>
      <c r="AY56" s="67">
        <f>'SO 01.1. - Elektroinstalace'!J36</f>
        <v>0</v>
      </c>
      <c r="AZ56" s="67">
        <f>'SO 01.1. - Elektroinstalace'!F33</f>
        <v>0</v>
      </c>
      <c r="BA56" s="67">
        <f>'SO 01.1. - Elektroinstalace'!F34</f>
        <v>0</v>
      </c>
      <c r="BB56" s="67">
        <f>'SO 01.1. - Elektroinstalace'!F35</f>
        <v>0</v>
      </c>
      <c r="BC56" s="67">
        <f>'SO 01.1. - Elektroinstalace'!F36</f>
        <v>0</v>
      </c>
      <c r="BD56" s="69">
        <f>'SO 01.1. - Elektroinstalace'!F37</f>
        <v>0</v>
      </c>
      <c r="BT56" s="70" t="s">
        <v>83</v>
      </c>
      <c r="BV56" s="70" t="s">
        <v>77</v>
      </c>
      <c r="BW56" s="70" t="s">
        <v>87</v>
      </c>
      <c r="BX56" s="70" t="s">
        <v>5</v>
      </c>
      <c r="CL56" s="70" t="s">
        <v>3</v>
      </c>
      <c r="CM56" s="70" t="s">
        <v>83</v>
      </c>
    </row>
    <row r="57" spans="1:91" s="7" customFormat="1" ht="24.75" customHeight="1">
      <c r="A57" s="61" t="s">
        <v>79</v>
      </c>
      <c r="B57" s="62"/>
      <c r="C57" s="63"/>
      <c r="D57" s="333" t="s">
        <v>88</v>
      </c>
      <c r="E57" s="333"/>
      <c r="F57" s="333"/>
      <c r="G57" s="333"/>
      <c r="H57" s="333"/>
      <c r="I57" s="64"/>
      <c r="J57" s="333" t="s">
        <v>89</v>
      </c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40">
        <f>'SO 01.2. - Vytápění'!J30</f>
        <v>0</v>
      </c>
      <c r="AH57" s="341"/>
      <c r="AI57" s="341"/>
      <c r="AJ57" s="341"/>
      <c r="AK57" s="341"/>
      <c r="AL57" s="341"/>
      <c r="AM57" s="341"/>
      <c r="AN57" s="340">
        <f t="shared" si="0"/>
        <v>0</v>
      </c>
      <c r="AO57" s="341"/>
      <c r="AP57" s="341"/>
      <c r="AQ57" s="65" t="s">
        <v>82</v>
      </c>
      <c r="AR57" s="62"/>
      <c r="AS57" s="66">
        <v>0</v>
      </c>
      <c r="AT57" s="67">
        <f t="shared" si="1"/>
        <v>0</v>
      </c>
      <c r="AU57" s="68">
        <f>'SO 01.2. - Vytápění'!P85</f>
        <v>0</v>
      </c>
      <c r="AV57" s="67">
        <f>'SO 01.2. - Vytápění'!J33</f>
        <v>0</v>
      </c>
      <c r="AW57" s="67">
        <f>'SO 01.2. - Vytápění'!J34</f>
        <v>0</v>
      </c>
      <c r="AX57" s="67">
        <f>'SO 01.2. - Vytápění'!J35</f>
        <v>0</v>
      </c>
      <c r="AY57" s="67">
        <f>'SO 01.2. - Vytápění'!J36</f>
        <v>0</v>
      </c>
      <c r="AZ57" s="67">
        <f>'SO 01.2. - Vytápění'!F33</f>
        <v>0</v>
      </c>
      <c r="BA57" s="67">
        <f>'SO 01.2. - Vytápění'!F34</f>
        <v>0</v>
      </c>
      <c r="BB57" s="67">
        <f>'SO 01.2. - Vytápění'!F35</f>
        <v>0</v>
      </c>
      <c r="BC57" s="67">
        <f>'SO 01.2. - Vytápění'!F36</f>
        <v>0</v>
      </c>
      <c r="BD57" s="69">
        <f>'SO 01.2. - Vytápění'!F37</f>
        <v>0</v>
      </c>
      <c r="BT57" s="70" t="s">
        <v>83</v>
      </c>
      <c r="BV57" s="70" t="s">
        <v>77</v>
      </c>
      <c r="BW57" s="70" t="s">
        <v>90</v>
      </c>
      <c r="BX57" s="70" t="s">
        <v>5</v>
      </c>
      <c r="CL57" s="70" t="s">
        <v>3</v>
      </c>
      <c r="CM57" s="70" t="s">
        <v>83</v>
      </c>
    </row>
    <row r="58" spans="1:91" s="7" customFormat="1" ht="24.75" customHeight="1">
      <c r="A58" s="61" t="s">
        <v>79</v>
      </c>
      <c r="B58" s="62"/>
      <c r="C58" s="63"/>
      <c r="D58" s="333" t="s">
        <v>91</v>
      </c>
      <c r="E58" s="333"/>
      <c r="F58" s="333"/>
      <c r="G58" s="333"/>
      <c r="H58" s="333"/>
      <c r="I58" s="64"/>
      <c r="J58" s="333" t="s">
        <v>92</v>
      </c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40">
        <f>'SO 01.3 - Vzduchotechnika'!J30</f>
        <v>0</v>
      </c>
      <c r="AH58" s="341"/>
      <c r="AI58" s="341"/>
      <c r="AJ58" s="341"/>
      <c r="AK58" s="341"/>
      <c r="AL58" s="341"/>
      <c r="AM58" s="341"/>
      <c r="AN58" s="340">
        <f t="shared" si="0"/>
        <v>0</v>
      </c>
      <c r="AO58" s="341"/>
      <c r="AP58" s="341"/>
      <c r="AQ58" s="65" t="s">
        <v>82</v>
      </c>
      <c r="AR58" s="62"/>
      <c r="AS58" s="66">
        <v>0</v>
      </c>
      <c r="AT58" s="67">
        <f t="shared" si="1"/>
        <v>0</v>
      </c>
      <c r="AU58" s="68">
        <f>'SO 01.3 - Vzduchotechnika'!P80</f>
        <v>0</v>
      </c>
      <c r="AV58" s="67">
        <f>'SO 01.3 - Vzduchotechnika'!J33</f>
        <v>0</v>
      </c>
      <c r="AW58" s="67">
        <f>'SO 01.3 - Vzduchotechnika'!J34</f>
        <v>0</v>
      </c>
      <c r="AX58" s="67">
        <f>'SO 01.3 - Vzduchotechnika'!J35</f>
        <v>0</v>
      </c>
      <c r="AY58" s="67">
        <f>'SO 01.3 - Vzduchotechnika'!J36</f>
        <v>0</v>
      </c>
      <c r="AZ58" s="67">
        <f>'SO 01.3 - Vzduchotechnika'!F33</f>
        <v>0</v>
      </c>
      <c r="BA58" s="67">
        <f>'SO 01.3 - Vzduchotechnika'!F34</f>
        <v>0</v>
      </c>
      <c r="BB58" s="67">
        <f>'SO 01.3 - Vzduchotechnika'!F35</f>
        <v>0</v>
      </c>
      <c r="BC58" s="67">
        <f>'SO 01.3 - Vzduchotechnika'!F36</f>
        <v>0</v>
      </c>
      <c r="BD58" s="69">
        <f>'SO 01.3 - Vzduchotechnika'!F37</f>
        <v>0</v>
      </c>
      <c r="BT58" s="70" t="s">
        <v>83</v>
      </c>
      <c r="BV58" s="70" t="s">
        <v>77</v>
      </c>
      <c r="BW58" s="70" t="s">
        <v>93</v>
      </c>
      <c r="BX58" s="70" t="s">
        <v>5</v>
      </c>
      <c r="CL58" s="70" t="s">
        <v>3</v>
      </c>
      <c r="CM58" s="70" t="s">
        <v>83</v>
      </c>
    </row>
    <row r="59" spans="1:91" s="7" customFormat="1" ht="24.75" customHeight="1">
      <c r="A59" s="61" t="s">
        <v>79</v>
      </c>
      <c r="B59" s="62"/>
      <c r="C59" s="63"/>
      <c r="D59" s="333" t="s">
        <v>94</v>
      </c>
      <c r="E59" s="333"/>
      <c r="F59" s="333"/>
      <c r="G59" s="333"/>
      <c r="H59" s="333"/>
      <c r="I59" s="64"/>
      <c r="J59" s="333" t="s">
        <v>95</v>
      </c>
      <c r="K59" s="333"/>
      <c r="L59" s="333"/>
      <c r="M59" s="333"/>
      <c r="N59" s="333"/>
      <c r="O59" s="333"/>
      <c r="P59" s="333"/>
      <c r="Q59" s="333"/>
      <c r="R59" s="333"/>
      <c r="S59" s="333"/>
      <c r="T59" s="333"/>
      <c r="U59" s="333"/>
      <c r="V59" s="333"/>
      <c r="W59" s="333"/>
      <c r="X59" s="333"/>
      <c r="Y59" s="333"/>
      <c r="Z59" s="333"/>
      <c r="AA59" s="333"/>
      <c r="AB59" s="333"/>
      <c r="AC59" s="333"/>
      <c r="AD59" s="333"/>
      <c r="AE59" s="333"/>
      <c r="AF59" s="333"/>
      <c r="AG59" s="340">
        <f>'SO 01.4 - Zdravotně techn...'!J30</f>
        <v>0</v>
      </c>
      <c r="AH59" s="341"/>
      <c r="AI59" s="341"/>
      <c r="AJ59" s="341"/>
      <c r="AK59" s="341"/>
      <c r="AL59" s="341"/>
      <c r="AM59" s="341"/>
      <c r="AN59" s="340">
        <f t="shared" si="0"/>
        <v>0</v>
      </c>
      <c r="AO59" s="341"/>
      <c r="AP59" s="341"/>
      <c r="AQ59" s="65" t="s">
        <v>82</v>
      </c>
      <c r="AR59" s="62"/>
      <c r="AS59" s="66">
        <v>0</v>
      </c>
      <c r="AT59" s="67">
        <f t="shared" si="1"/>
        <v>0</v>
      </c>
      <c r="AU59" s="68">
        <f>'SO 01.4 - Zdravotně techn...'!P97</f>
        <v>0</v>
      </c>
      <c r="AV59" s="67">
        <f>'SO 01.4 - Zdravotně techn...'!J33</f>
        <v>0</v>
      </c>
      <c r="AW59" s="67">
        <f>'SO 01.4 - Zdravotně techn...'!J34</f>
        <v>0</v>
      </c>
      <c r="AX59" s="67">
        <f>'SO 01.4 - Zdravotně techn...'!J35</f>
        <v>0</v>
      </c>
      <c r="AY59" s="67">
        <f>'SO 01.4 - Zdravotně techn...'!J36</f>
        <v>0</v>
      </c>
      <c r="AZ59" s="67">
        <f>'SO 01.4 - Zdravotně techn...'!F33</f>
        <v>0</v>
      </c>
      <c r="BA59" s="67">
        <f>'SO 01.4 - Zdravotně techn...'!F34</f>
        <v>0</v>
      </c>
      <c r="BB59" s="67">
        <f>'SO 01.4 - Zdravotně techn...'!F35</f>
        <v>0</v>
      </c>
      <c r="BC59" s="67">
        <f>'SO 01.4 - Zdravotně techn...'!F36</f>
        <v>0</v>
      </c>
      <c r="BD59" s="69">
        <f>'SO 01.4 - Zdravotně techn...'!F37</f>
        <v>0</v>
      </c>
      <c r="BT59" s="70" t="s">
        <v>83</v>
      </c>
      <c r="BV59" s="70" t="s">
        <v>77</v>
      </c>
      <c r="BW59" s="70" t="s">
        <v>96</v>
      </c>
      <c r="BX59" s="70" t="s">
        <v>5</v>
      </c>
      <c r="CL59" s="70" t="s">
        <v>3</v>
      </c>
      <c r="CM59" s="70" t="s">
        <v>83</v>
      </c>
    </row>
    <row r="60" spans="1:91" s="7" customFormat="1" ht="16.5" customHeight="1">
      <c r="A60" s="61" t="s">
        <v>79</v>
      </c>
      <c r="B60" s="62"/>
      <c r="C60" s="63"/>
      <c r="D60" s="333" t="s">
        <v>97</v>
      </c>
      <c r="E60" s="333"/>
      <c r="F60" s="333"/>
      <c r="G60" s="333"/>
      <c r="H60" s="333"/>
      <c r="I60" s="64"/>
      <c r="J60" s="333" t="s">
        <v>98</v>
      </c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  <c r="Z60" s="333"/>
      <c r="AA60" s="333"/>
      <c r="AB60" s="333"/>
      <c r="AC60" s="333"/>
      <c r="AD60" s="333"/>
      <c r="AE60" s="333"/>
      <c r="AF60" s="333"/>
      <c r="AG60" s="340">
        <f>'SO 02 - Prostor pro popel...'!J30</f>
        <v>0</v>
      </c>
      <c r="AH60" s="341"/>
      <c r="AI60" s="341"/>
      <c r="AJ60" s="341"/>
      <c r="AK60" s="341"/>
      <c r="AL60" s="341"/>
      <c r="AM60" s="341"/>
      <c r="AN60" s="340">
        <f t="shared" si="0"/>
        <v>0</v>
      </c>
      <c r="AO60" s="341"/>
      <c r="AP60" s="341"/>
      <c r="AQ60" s="65" t="s">
        <v>82</v>
      </c>
      <c r="AR60" s="62"/>
      <c r="AS60" s="66">
        <v>0</v>
      </c>
      <c r="AT60" s="67">
        <f t="shared" si="1"/>
        <v>0</v>
      </c>
      <c r="AU60" s="68">
        <f>'SO 02 - Prostor pro popel...'!P88</f>
        <v>0</v>
      </c>
      <c r="AV60" s="67">
        <f>'SO 02 - Prostor pro popel...'!J33</f>
        <v>0</v>
      </c>
      <c r="AW60" s="67">
        <f>'SO 02 - Prostor pro popel...'!J34</f>
        <v>0</v>
      </c>
      <c r="AX60" s="67">
        <f>'SO 02 - Prostor pro popel...'!J35</f>
        <v>0</v>
      </c>
      <c r="AY60" s="67">
        <f>'SO 02 - Prostor pro popel...'!J36</f>
        <v>0</v>
      </c>
      <c r="AZ60" s="67">
        <f>'SO 02 - Prostor pro popel...'!F33</f>
        <v>0</v>
      </c>
      <c r="BA60" s="67">
        <f>'SO 02 - Prostor pro popel...'!F34</f>
        <v>0</v>
      </c>
      <c r="BB60" s="67">
        <f>'SO 02 - Prostor pro popel...'!F35</f>
        <v>0</v>
      </c>
      <c r="BC60" s="67">
        <f>'SO 02 - Prostor pro popel...'!F36</f>
        <v>0</v>
      </c>
      <c r="BD60" s="69">
        <f>'SO 02 - Prostor pro popel...'!F37</f>
        <v>0</v>
      </c>
      <c r="BT60" s="70" t="s">
        <v>83</v>
      </c>
      <c r="BV60" s="70" t="s">
        <v>77</v>
      </c>
      <c r="BW60" s="70" t="s">
        <v>99</v>
      </c>
      <c r="BX60" s="70" t="s">
        <v>5</v>
      </c>
      <c r="CL60" s="70" t="s">
        <v>3</v>
      </c>
      <c r="CM60" s="70" t="s">
        <v>83</v>
      </c>
    </row>
    <row r="61" spans="1:91" s="7" customFormat="1" ht="16.5" customHeight="1">
      <c r="A61" s="61" t="s">
        <v>79</v>
      </c>
      <c r="B61" s="62"/>
      <c r="C61" s="63"/>
      <c r="D61" s="333" t="s">
        <v>100</v>
      </c>
      <c r="E61" s="333"/>
      <c r="F61" s="333"/>
      <c r="G61" s="333"/>
      <c r="H61" s="333"/>
      <c r="I61" s="64"/>
      <c r="J61" s="333" t="s">
        <v>101</v>
      </c>
      <c r="K61" s="333"/>
      <c r="L61" s="333"/>
      <c r="M61" s="333"/>
      <c r="N61" s="333"/>
      <c r="O61" s="333"/>
      <c r="P61" s="333"/>
      <c r="Q61" s="333"/>
      <c r="R61" s="333"/>
      <c r="S61" s="333"/>
      <c r="T61" s="333"/>
      <c r="U61" s="333"/>
      <c r="V61" s="333"/>
      <c r="W61" s="333"/>
      <c r="X61" s="333"/>
      <c r="Y61" s="333"/>
      <c r="Z61" s="333"/>
      <c r="AA61" s="333"/>
      <c r="AB61" s="333"/>
      <c r="AC61" s="333"/>
      <c r="AD61" s="333"/>
      <c r="AE61" s="333"/>
      <c r="AF61" s="333"/>
      <c r="AG61" s="340">
        <f>'SO 03 - Prostor pro popel...'!J30</f>
        <v>0</v>
      </c>
      <c r="AH61" s="341"/>
      <c r="AI61" s="341"/>
      <c r="AJ61" s="341"/>
      <c r="AK61" s="341"/>
      <c r="AL61" s="341"/>
      <c r="AM61" s="341"/>
      <c r="AN61" s="340">
        <f t="shared" si="0"/>
        <v>0</v>
      </c>
      <c r="AO61" s="341"/>
      <c r="AP61" s="341"/>
      <c r="AQ61" s="65" t="s">
        <v>82</v>
      </c>
      <c r="AR61" s="62"/>
      <c r="AS61" s="66">
        <v>0</v>
      </c>
      <c r="AT61" s="67">
        <f t="shared" si="1"/>
        <v>0</v>
      </c>
      <c r="AU61" s="68">
        <f>'SO 03 - Prostor pro popel...'!P88</f>
        <v>0</v>
      </c>
      <c r="AV61" s="67">
        <f>'SO 03 - Prostor pro popel...'!J33</f>
        <v>0</v>
      </c>
      <c r="AW61" s="67">
        <f>'SO 03 - Prostor pro popel...'!J34</f>
        <v>0</v>
      </c>
      <c r="AX61" s="67">
        <f>'SO 03 - Prostor pro popel...'!J35</f>
        <v>0</v>
      </c>
      <c r="AY61" s="67">
        <f>'SO 03 - Prostor pro popel...'!J36</f>
        <v>0</v>
      </c>
      <c r="AZ61" s="67">
        <f>'SO 03 - Prostor pro popel...'!F33</f>
        <v>0</v>
      </c>
      <c r="BA61" s="67">
        <f>'SO 03 - Prostor pro popel...'!F34</f>
        <v>0</v>
      </c>
      <c r="BB61" s="67">
        <f>'SO 03 - Prostor pro popel...'!F35</f>
        <v>0</v>
      </c>
      <c r="BC61" s="67">
        <f>'SO 03 - Prostor pro popel...'!F36</f>
        <v>0</v>
      </c>
      <c r="BD61" s="69">
        <f>'SO 03 - Prostor pro popel...'!F37</f>
        <v>0</v>
      </c>
      <c r="BT61" s="70" t="s">
        <v>83</v>
      </c>
      <c r="BV61" s="70" t="s">
        <v>77</v>
      </c>
      <c r="BW61" s="70" t="s">
        <v>102</v>
      </c>
      <c r="BX61" s="70" t="s">
        <v>5</v>
      </c>
      <c r="CL61" s="70" t="s">
        <v>3</v>
      </c>
      <c r="CM61" s="70" t="s">
        <v>83</v>
      </c>
    </row>
    <row r="62" spans="1:91" s="7" customFormat="1" ht="16.5" customHeight="1">
      <c r="A62" s="61" t="s">
        <v>79</v>
      </c>
      <c r="B62" s="62"/>
      <c r="C62" s="63"/>
      <c r="D62" s="333" t="s">
        <v>103</v>
      </c>
      <c r="E62" s="333"/>
      <c r="F62" s="333"/>
      <c r="G62" s="333"/>
      <c r="H62" s="333"/>
      <c r="I62" s="64"/>
      <c r="J62" s="333" t="s">
        <v>104</v>
      </c>
      <c r="K62" s="333"/>
      <c r="L62" s="333"/>
      <c r="M62" s="333"/>
      <c r="N62" s="333"/>
      <c r="O62" s="333"/>
      <c r="P62" s="333"/>
      <c r="Q62" s="333"/>
      <c r="R62" s="333"/>
      <c r="S62" s="333"/>
      <c r="T62" s="333"/>
      <c r="U62" s="333"/>
      <c r="V62" s="333"/>
      <c r="W62" s="333"/>
      <c r="X62" s="333"/>
      <c r="Y62" s="333"/>
      <c r="Z62" s="333"/>
      <c r="AA62" s="333"/>
      <c r="AB62" s="333"/>
      <c r="AC62" s="333"/>
      <c r="AD62" s="333"/>
      <c r="AE62" s="333"/>
      <c r="AF62" s="333"/>
      <c r="AG62" s="340">
        <f>'SO 04 - Zpevněné plochy p...'!J30</f>
        <v>0</v>
      </c>
      <c r="AH62" s="341"/>
      <c r="AI62" s="341"/>
      <c r="AJ62" s="341"/>
      <c r="AK62" s="341"/>
      <c r="AL62" s="341"/>
      <c r="AM62" s="341"/>
      <c r="AN62" s="340">
        <f t="shared" si="0"/>
        <v>0</v>
      </c>
      <c r="AO62" s="341"/>
      <c r="AP62" s="341"/>
      <c r="AQ62" s="65" t="s">
        <v>82</v>
      </c>
      <c r="AR62" s="62"/>
      <c r="AS62" s="66">
        <v>0</v>
      </c>
      <c r="AT62" s="67">
        <f t="shared" si="1"/>
        <v>0</v>
      </c>
      <c r="AU62" s="68">
        <f>'SO 04 - Zpevněné plochy p...'!P83</f>
        <v>0</v>
      </c>
      <c r="AV62" s="67">
        <f>'SO 04 - Zpevněné plochy p...'!J33</f>
        <v>0</v>
      </c>
      <c r="AW62" s="67">
        <f>'SO 04 - Zpevněné plochy p...'!J34</f>
        <v>0</v>
      </c>
      <c r="AX62" s="67">
        <f>'SO 04 - Zpevněné plochy p...'!J35</f>
        <v>0</v>
      </c>
      <c r="AY62" s="67">
        <f>'SO 04 - Zpevněné plochy p...'!J36</f>
        <v>0</v>
      </c>
      <c r="AZ62" s="67">
        <f>'SO 04 - Zpevněné plochy p...'!F33</f>
        <v>0</v>
      </c>
      <c r="BA62" s="67">
        <f>'SO 04 - Zpevněné plochy p...'!F34</f>
        <v>0</v>
      </c>
      <c r="BB62" s="67">
        <f>'SO 04 - Zpevněné plochy p...'!F35</f>
        <v>0</v>
      </c>
      <c r="BC62" s="67">
        <f>'SO 04 - Zpevněné plochy p...'!F36</f>
        <v>0</v>
      </c>
      <c r="BD62" s="69">
        <f>'SO 04 - Zpevněné plochy p...'!F37</f>
        <v>0</v>
      </c>
      <c r="BT62" s="70" t="s">
        <v>83</v>
      </c>
      <c r="BV62" s="70" t="s">
        <v>77</v>
      </c>
      <c r="BW62" s="70" t="s">
        <v>105</v>
      </c>
      <c r="BX62" s="70" t="s">
        <v>5</v>
      </c>
      <c r="CL62" s="70" t="s">
        <v>3</v>
      </c>
      <c r="CM62" s="70" t="s">
        <v>83</v>
      </c>
    </row>
    <row r="63" spans="1:91" s="7" customFormat="1" ht="24.75" customHeight="1">
      <c r="A63" s="61" t="s">
        <v>79</v>
      </c>
      <c r="B63" s="62"/>
      <c r="C63" s="63"/>
      <c r="D63" s="333" t="s">
        <v>106</v>
      </c>
      <c r="E63" s="333"/>
      <c r="F63" s="333"/>
      <c r="G63" s="333"/>
      <c r="H63" s="333"/>
      <c r="I63" s="64"/>
      <c r="J63" s="333" t="s">
        <v>107</v>
      </c>
      <c r="K63" s="333"/>
      <c r="L63" s="333"/>
      <c r="M63" s="333"/>
      <c r="N63" s="333"/>
      <c r="O63" s="333"/>
      <c r="P63" s="333"/>
      <c r="Q63" s="333"/>
      <c r="R63" s="333"/>
      <c r="S63" s="333"/>
      <c r="T63" s="333"/>
      <c r="U63" s="333"/>
      <c r="V63" s="333"/>
      <c r="W63" s="333"/>
      <c r="X63" s="333"/>
      <c r="Y63" s="333"/>
      <c r="Z63" s="333"/>
      <c r="AA63" s="333"/>
      <c r="AB63" s="333"/>
      <c r="AC63" s="333"/>
      <c r="AD63" s="333"/>
      <c r="AE63" s="333"/>
      <c r="AF63" s="333"/>
      <c r="AG63" s="340">
        <f>'SO 04.1 - Zpevněné plochy...'!J30</f>
        <v>0</v>
      </c>
      <c r="AH63" s="341"/>
      <c r="AI63" s="341"/>
      <c r="AJ63" s="341"/>
      <c r="AK63" s="341"/>
      <c r="AL63" s="341"/>
      <c r="AM63" s="341"/>
      <c r="AN63" s="340">
        <f t="shared" si="0"/>
        <v>0</v>
      </c>
      <c r="AO63" s="341"/>
      <c r="AP63" s="341"/>
      <c r="AQ63" s="65" t="s">
        <v>82</v>
      </c>
      <c r="AR63" s="62"/>
      <c r="AS63" s="66">
        <v>0</v>
      </c>
      <c r="AT63" s="67">
        <f t="shared" si="1"/>
        <v>0</v>
      </c>
      <c r="AU63" s="68">
        <f>'SO 04.1 - Zpevněné plochy...'!P83</f>
        <v>0</v>
      </c>
      <c r="AV63" s="67">
        <f>'SO 04.1 - Zpevněné plochy...'!J33</f>
        <v>0</v>
      </c>
      <c r="AW63" s="67">
        <f>'SO 04.1 - Zpevněné plochy...'!J34</f>
        <v>0</v>
      </c>
      <c r="AX63" s="67">
        <f>'SO 04.1 - Zpevněné plochy...'!J35</f>
        <v>0</v>
      </c>
      <c r="AY63" s="67">
        <f>'SO 04.1 - Zpevněné plochy...'!J36</f>
        <v>0</v>
      </c>
      <c r="AZ63" s="67">
        <f>'SO 04.1 - Zpevněné plochy...'!F33</f>
        <v>0</v>
      </c>
      <c r="BA63" s="67">
        <f>'SO 04.1 - Zpevněné plochy...'!F34</f>
        <v>0</v>
      </c>
      <c r="BB63" s="67">
        <f>'SO 04.1 - Zpevněné plochy...'!F35</f>
        <v>0</v>
      </c>
      <c r="BC63" s="67">
        <f>'SO 04.1 - Zpevněné plochy...'!F36</f>
        <v>0</v>
      </c>
      <c r="BD63" s="69">
        <f>'SO 04.1 - Zpevněné plochy...'!F37</f>
        <v>0</v>
      </c>
      <c r="BT63" s="70" t="s">
        <v>83</v>
      </c>
      <c r="BV63" s="70" t="s">
        <v>77</v>
      </c>
      <c r="BW63" s="70" t="s">
        <v>108</v>
      </c>
      <c r="BX63" s="70" t="s">
        <v>5</v>
      </c>
      <c r="CL63" s="70" t="s">
        <v>3</v>
      </c>
      <c r="CM63" s="70" t="s">
        <v>83</v>
      </c>
    </row>
    <row r="64" spans="1:91" s="7" customFormat="1" ht="16.5" customHeight="1">
      <c r="A64" s="61" t="s">
        <v>79</v>
      </c>
      <c r="B64" s="62"/>
      <c r="C64" s="63"/>
      <c r="D64" s="333" t="s">
        <v>109</v>
      </c>
      <c r="E64" s="333"/>
      <c r="F64" s="333"/>
      <c r="G64" s="333"/>
      <c r="H64" s="333"/>
      <c r="I64" s="64"/>
      <c r="J64" s="333" t="s">
        <v>110</v>
      </c>
      <c r="K64" s="333"/>
      <c r="L64" s="333"/>
      <c r="M64" s="333"/>
      <c r="N64" s="333"/>
      <c r="O64" s="333"/>
      <c r="P64" s="333"/>
      <c r="Q64" s="333"/>
      <c r="R64" s="333"/>
      <c r="S64" s="333"/>
      <c r="T64" s="333"/>
      <c r="U64" s="333"/>
      <c r="V64" s="333"/>
      <c r="W64" s="333"/>
      <c r="X64" s="333"/>
      <c r="Y64" s="333"/>
      <c r="Z64" s="333"/>
      <c r="AA64" s="333"/>
      <c r="AB64" s="333"/>
      <c r="AC64" s="333"/>
      <c r="AD64" s="333"/>
      <c r="AE64" s="333"/>
      <c r="AF64" s="333"/>
      <c r="AG64" s="340">
        <f>'SO 05 - Zpevněné plochy p...'!J30</f>
        <v>0</v>
      </c>
      <c r="AH64" s="341"/>
      <c r="AI64" s="341"/>
      <c r="AJ64" s="341"/>
      <c r="AK64" s="341"/>
      <c r="AL64" s="341"/>
      <c r="AM64" s="341"/>
      <c r="AN64" s="340">
        <f t="shared" si="0"/>
        <v>0</v>
      </c>
      <c r="AO64" s="341"/>
      <c r="AP64" s="341"/>
      <c r="AQ64" s="65" t="s">
        <v>82</v>
      </c>
      <c r="AR64" s="62"/>
      <c r="AS64" s="66">
        <v>0</v>
      </c>
      <c r="AT64" s="67">
        <f t="shared" si="1"/>
        <v>0</v>
      </c>
      <c r="AU64" s="68">
        <f>'SO 05 - Zpevněné plochy p...'!P83</f>
        <v>0</v>
      </c>
      <c r="AV64" s="67">
        <f>'SO 05 - Zpevněné plochy p...'!J33</f>
        <v>0</v>
      </c>
      <c r="AW64" s="67">
        <f>'SO 05 - Zpevněné plochy p...'!J34</f>
        <v>0</v>
      </c>
      <c r="AX64" s="67">
        <f>'SO 05 - Zpevněné plochy p...'!J35</f>
        <v>0</v>
      </c>
      <c r="AY64" s="67">
        <f>'SO 05 - Zpevněné plochy p...'!J36</f>
        <v>0</v>
      </c>
      <c r="AZ64" s="67">
        <f>'SO 05 - Zpevněné plochy p...'!F33</f>
        <v>0</v>
      </c>
      <c r="BA64" s="67">
        <f>'SO 05 - Zpevněné plochy p...'!F34</f>
        <v>0</v>
      </c>
      <c r="BB64" s="67">
        <f>'SO 05 - Zpevněné plochy p...'!F35</f>
        <v>0</v>
      </c>
      <c r="BC64" s="67">
        <f>'SO 05 - Zpevněné plochy p...'!F36</f>
        <v>0</v>
      </c>
      <c r="BD64" s="69">
        <f>'SO 05 - Zpevněné plochy p...'!F37</f>
        <v>0</v>
      </c>
      <c r="BT64" s="70" t="s">
        <v>83</v>
      </c>
      <c r="BV64" s="70" t="s">
        <v>77</v>
      </c>
      <c r="BW64" s="70" t="s">
        <v>111</v>
      </c>
      <c r="BX64" s="70" t="s">
        <v>5</v>
      </c>
      <c r="CL64" s="70" t="s">
        <v>3</v>
      </c>
      <c r="CM64" s="70" t="s">
        <v>83</v>
      </c>
    </row>
    <row r="65" spans="1:91" s="7" customFormat="1" ht="24.75" customHeight="1">
      <c r="A65" s="61" t="s">
        <v>79</v>
      </c>
      <c r="B65" s="62"/>
      <c r="C65" s="63"/>
      <c r="D65" s="333" t="s">
        <v>112</v>
      </c>
      <c r="E65" s="333"/>
      <c r="F65" s="333"/>
      <c r="G65" s="333"/>
      <c r="H65" s="333"/>
      <c r="I65" s="64"/>
      <c r="J65" s="333" t="s">
        <v>113</v>
      </c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3"/>
      <c r="V65" s="333"/>
      <c r="W65" s="333"/>
      <c r="X65" s="333"/>
      <c r="Y65" s="333"/>
      <c r="Z65" s="333"/>
      <c r="AA65" s="333"/>
      <c r="AB65" s="333"/>
      <c r="AC65" s="333"/>
      <c r="AD65" s="333"/>
      <c r="AE65" s="333"/>
      <c r="AF65" s="333"/>
      <c r="AG65" s="340">
        <f>'SO 05.1 - Zpevněné plochy...'!J30</f>
        <v>0</v>
      </c>
      <c r="AH65" s="341"/>
      <c r="AI65" s="341"/>
      <c r="AJ65" s="341"/>
      <c r="AK65" s="341"/>
      <c r="AL65" s="341"/>
      <c r="AM65" s="341"/>
      <c r="AN65" s="340">
        <f t="shared" si="0"/>
        <v>0</v>
      </c>
      <c r="AO65" s="341"/>
      <c r="AP65" s="341"/>
      <c r="AQ65" s="65" t="s">
        <v>82</v>
      </c>
      <c r="AR65" s="62"/>
      <c r="AS65" s="66">
        <v>0</v>
      </c>
      <c r="AT65" s="67">
        <f t="shared" si="1"/>
        <v>0</v>
      </c>
      <c r="AU65" s="68">
        <f>'SO 05.1 - Zpevněné plochy...'!P83</f>
        <v>0</v>
      </c>
      <c r="AV65" s="67">
        <f>'SO 05.1 - Zpevněné plochy...'!J33</f>
        <v>0</v>
      </c>
      <c r="AW65" s="67">
        <f>'SO 05.1 - Zpevněné plochy...'!J34</f>
        <v>0</v>
      </c>
      <c r="AX65" s="67">
        <f>'SO 05.1 - Zpevněné plochy...'!J35</f>
        <v>0</v>
      </c>
      <c r="AY65" s="67">
        <f>'SO 05.1 - Zpevněné plochy...'!J36</f>
        <v>0</v>
      </c>
      <c r="AZ65" s="67">
        <f>'SO 05.1 - Zpevněné plochy...'!F33</f>
        <v>0</v>
      </c>
      <c r="BA65" s="67">
        <f>'SO 05.1 - Zpevněné plochy...'!F34</f>
        <v>0</v>
      </c>
      <c r="BB65" s="67">
        <f>'SO 05.1 - Zpevněné plochy...'!F35</f>
        <v>0</v>
      </c>
      <c r="BC65" s="67">
        <f>'SO 05.1 - Zpevněné plochy...'!F36</f>
        <v>0</v>
      </c>
      <c r="BD65" s="69">
        <f>'SO 05.1 - Zpevněné plochy...'!F37</f>
        <v>0</v>
      </c>
      <c r="BT65" s="70" t="s">
        <v>83</v>
      </c>
      <c r="BV65" s="70" t="s">
        <v>77</v>
      </c>
      <c r="BW65" s="70" t="s">
        <v>114</v>
      </c>
      <c r="BX65" s="70" t="s">
        <v>5</v>
      </c>
      <c r="CL65" s="70" t="s">
        <v>3</v>
      </c>
      <c r="CM65" s="70" t="s">
        <v>83</v>
      </c>
    </row>
    <row r="66" spans="1:91" s="7" customFormat="1" ht="16.5" customHeight="1">
      <c r="A66" s="61" t="s">
        <v>79</v>
      </c>
      <c r="B66" s="62"/>
      <c r="C66" s="63"/>
      <c r="D66" s="333" t="s">
        <v>115</v>
      </c>
      <c r="E66" s="333"/>
      <c r="F66" s="333"/>
      <c r="G66" s="333"/>
      <c r="H66" s="333"/>
      <c r="I66" s="64"/>
      <c r="J66" s="333" t="s">
        <v>116</v>
      </c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3"/>
      <c r="V66" s="333"/>
      <c r="W66" s="333"/>
      <c r="X66" s="333"/>
      <c r="Y66" s="333"/>
      <c r="Z66" s="333"/>
      <c r="AA66" s="333"/>
      <c r="AB66" s="333"/>
      <c r="AC66" s="333"/>
      <c r="AD66" s="333"/>
      <c r="AE66" s="333"/>
      <c r="AF66" s="333"/>
      <c r="AG66" s="340">
        <f>'SO 06 - Domovní čistírna ...'!J30</f>
        <v>0</v>
      </c>
      <c r="AH66" s="341"/>
      <c r="AI66" s="341"/>
      <c r="AJ66" s="341"/>
      <c r="AK66" s="341"/>
      <c r="AL66" s="341"/>
      <c r="AM66" s="341"/>
      <c r="AN66" s="340">
        <f t="shared" si="0"/>
        <v>0</v>
      </c>
      <c r="AO66" s="341"/>
      <c r="AP66" s="341"/>
      <c r="AQ66" s="65" t="s">
        <v>82</v>
      </c>
      <c r="AR66" s="62"/>
      <c r="AS66" s="66">
        <v>0</v>
      </c>
      <c r="AT66" s="67">
        <f t="shared" si="1"/>
        <v>0</v>
      </c>
      <c r="AU66" s="68">
        <f>'SO 06 - Domovní čistírna ...'!P85</f>
        <v>0</v>
      </c>
      <c r="AV66" s="67">
        <f>'SO 06 - Domovní čistírna ...'!J33</f>
        <v>0</v>
      </c>
      <c r="AW66" s="67">
        <f>'SO 06 - Domovní čistírna ...'!J34</f>
        <v>0</v>
      </c>
      <c r="AX66" s="67">
        <f>'SO 06 - Domovní čistírna ...'!J35</f>
        <v>0</v>
      </c>
      <c r="AY66" s="67">
        <f>'SO 06 - Domovní čistírna ...'!J36</f>
        <v>0</v>
      </c>
      <c r="AZ66" s="67">
        <f>'SO 06 - Domovní čistírna ...'!F33</f>
        <v>0</v>
      </c>
      <c r="BA66" s="67">
        <f>'SO 06 - Domovní čistírna ...'!F34</f>
        <v>0</v>
      </c>
      <c r="BB66" s="67">
        <f>'SO 06 - Domovní čistírna ...'!F35</f>
        <v>0</v>
      </c>
      <c r="BC66" s="67">
        <f>'SO 06 - Domovní čistírna ...'!F36</f>
        <v>0</v>
      </c>
      <c r="BD66" s="69">
        <f>'SO 06 - Domovní čistírna ...'!F37</f>
        <v>0</v>
      </c>
      <c r="BT66" s="70" t="s">
        <v>83</v>
      </c>
      <c r="BV66" s="70" t="s">
        <v>77</v>
      </c>
      <c r="BW66" s="70" t="s">
        <v>117</v>
      </c>
      <c r="BX66" s="70" t="s">
        <v>5</v>
      </c>
      <c r="CL66" s="70" t="s">
        <v>3</v>
      </c>
      <c r="CM66" s="70" t="s">
        <v>83</v>
      </c>
    </row>
    <row r="67" spans="1:91" s="7" customFormat="1" ht="16.5" customHeight="1">
      <c r="A67" s="61" t="s">
        <v>79</v>
      </c>
      <c r="B67" s="62"/>
      <c r="C67" s="63"/>
      <c r="D67" s="333" t="s">
        <v>118</v>
      </c>
      <c r="E67" s="333"/>
      <c r="F67" s="333"/>
      <c r="G67" s="333"/>
      <c r="H67" s="333"/>
      <c r="I67" s="64"/>
      <c r="J67" s="333" t="s">
        <v>119</v>
      </c>
      <c r="K67" s="333"/>
      <c r="L67" s="333"/>
      <c r="M67" s="333"/>
      <c r="N67" s="333"/>
      <c r="O67" s="333"/>
      <c r="P67" s="333"/>
      <c r="Q67" s="333"/>
      <c r="R67" s="333"/>
      <c r="S67" s="333"/>
      <c r="T67" s="333"/>
      <c r="U67" s="333"/>
      <c r="V67" s="333"/>
      <c r="W67" s="333"/>
      <c r="X67" s="333"/>
      <c r="Y67" s="333"/>
      <c r="Z67" s="333"/>
      <c r="AA67" s="333"/>
      <c r="AB67" s="333"/>
      <c r="AC67" s="333"/>
      <c r="AD67" s="333"/>
      <c r="AE67" s="333"/>
      <c r="AF67" s="333"/>
      <c r="AG67" s="340">
        <f>'SO 07 - Opěrná zídka a ve...'!J30</f>
        <v>0</v>
      </c>
      <c r="AH67" s="341"/>
      <c r="AI67" s="341"/>
      <c r="AJ67" s="341"/>
      <c r="AK67" s="341"/>
      <c r="AL67" s="341"/>
      <c r="AM67" s="341"/>
      <c r="AN67" s="340">
        <f t="shared" si="0"/>
        <v>0</v>
      </c>
      <c r="AO67" s="341"/>
      <c r="AP67" s="341"/>
      <c r="AQ67" s="65" t="s">
        <v>82</v>
      </c>
      <c r="AR67" s="62"/>
      <c r="AS67" s="66">
        <v>0</v>
      </c>
      <c r="AT67" s="67">
        <f t="shared" si="1"/>
        <v>0</v>
      </c>
      <c r="AU67" s="68">
        <f>'SO 07 - Opěrná zídka a ve...'!P85</f>
        <v>0</v>
      </c>
      <c r="AV67" s="67">
        <f>'SO 07 - Opěrná zídka a ve...'!J33</f>
        <v>0</v>
      </c>
      <c r="AW67" s="67">
        <f>'SO 07 - Opěrná zídka a ve...'!J34</f>
        <v>0</v>
      </c>
      <c r="AX67" s="67">
        <f>'SO 07 - Opěrná zídka a ve...'!J35</f>
        <v>0</v>
      </c>
      <c r="AY67" s="67">
        <f>'SO 07 - Opěrná zídka a ve...'!J36</f>
        <v>0</v>
      </c>
      <c r="AZ67" s="67">
        <f>'SO 07 - Opěrná zídka a ve...'!F33</f>
        <v>0</v>
      </c>
      <c r="BA67" s="67">
        <f>'SO 07 - Opěrná zídka a ve...'!F34</f>
        <v>0</v>
      </c>
      <c r="BB67" s="67">
        <f>'SO 07 - Opěrná zídka a ve...'!F35</f>
        <v>0</v>
      </c>
      <c r="BC67" s="67">
        <f>'SO 07 - Opěrná zídka a ve...'!F36</f>
        <v>0</v>
      </c>
      <c r="BD67" s="69">
        <f>'SO 07 - Opěrná zídka a ve...'!F37</f>
        <v>0</v>
      </c>
      <c r="BT67" s="70" t="s">
        <v>83</v>
      </c>
      <c r="BV67" s="70" t="s">
        <v>77</v>
      </c>
      <c r="BW67" s="70" t="s">
        <v>120</v>
      </c>
      <c r="BX67" s="70" t="s">
        <v>5</v>
      </c>
      <c r="CL67" s="70" t="s">
        <v>3</v>
      </c>
      <c r="CM67" s="70" t="s">
        <v>83</v>
      </c>
    </row>
    <row r="68" spans="1:91" s="7" customFormat="1" ht="16.5" customHeight="1">
      <c r="A68" s="61" t="s">
        <v>79</v>
      </c>
      <c r="B68" s="62"/>
      <c r="C68" s="63"/>
      <c r="D68" s="333" t="s">
        <v>121</v>
      </c>
      <c r="E68" s="333"/>
      <c r="F68" s="333"/>
      <c r="G68" s="333"/>
      <c r="H68" s="333"/>
      <c r="I68" s="64"/>
      <c r="J68" s="333" t="s">
        <v>122</v>
      </c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3"/>
      <c r="V68" s="333"/>
      <c r="W68" s="333"/>
      <c r="X68" s="333"/>
      <c r="Y68" s="333"/>
      <c r="Z68" s="333"/>
      <c r="AA68" s="333"/>
      <c r="AB68" s="333"/>
      <c r="AC68" s="333"/>
      <c r="AD68" s="333"/>
      <c r="AE68" s="333"/>
      <c r="AF68" s="333"/>
      <c r="AG68" s="340">
        <f>'SO 09 - Oplocení'!J30</f>
        <v>0</v>
      </c>
      <c r="AH68" s="341"/>
      <c r="AI68" s="341"/>
      <c r="AJ68" s="341"/>
      <c r="AK68" s="341"/>
      <c r="AL68" s="341"/>
      <c r="AM68" s="341"/>
      <c r="AN68" s="340">
        <f t="shared" si="0"/>
        <v>0</v>
      </c>
      <c r="AO68" s="341"/>
      <c r="AP68" s="341"/>
      <c r="AQ68" s="65" t="s">
        <v>82</v>
      </c>
      <c r="AR68" s="62"/>
      <c r="AS68" s="66">
        <v>0</v>
      </c>
      <c r="AT68" s="67">
        <f t="shared" si="1"/>
        <v>0</v>
      </c>
      <c r="AU68" s="68">
        <f>'SO 09 - Oplocení'!P83</f>
        <v>0</v>
      </c>
      <c r="AV68" s="67">
        <f>'SO 09 - Oplocení'!J33</f>
        <v>0</v>
      </c>
      <c r="AW68" s="67">
        <f>'SO 09 - Oplocení'!J34</f>
        <v>0</v>
      </c>
      <c r="AX68" s="67">
        <f>'SO 09 - Oplocení'!J35</f>
        <v>0</v>
      </c>
      <c r="AY68" s="67">
        <f>'SO 09 - Oplocení'!J36</f>
        <v>0</v>
      </c>
      <c r="AZ68" s="67">
        <f>'SO 09 - Oplocení'!F33</f>
        <v>0</v>
      </c>
      <c r="BA68" s="67">
        <f>'SO 09 - Oplocení'!F34</f>
        <v>0</v>
      </c>
      <c r="BB68" s="67">
        <f>'SO 09 - Oplocení'!F35</f>
        <v>0</v>
      </c>
      <c r="BC68" s="67">
        <f>'SO 09 - Oplocení'!F36</f>
        <v>0</v>
      </c>
      <c r="BD68" s="69">
        <f>'SO 09 - Oplocení'!F37</f>
        <v>0</v>
      </c>
      <c r="BT68" s="70" t="s">
        <v>83</v>
      </c>
      <c r="BV68" s="70" t="s">
        <v>77</v>
      </c>
      <c r="BW68" s="70" t="s">
        <v>123</v>
      </c>
      <c r="BX68" s="70" t="s">
        <v>5</v>
      </c>
      <c r="CL68" s="70" t="s">
        <v>3</v>
      </c>
      <c r="CM68" s="70" t="s">
        <v>83</v>
      </c>
    </row>
    <row r="69" spans="1:91" s="7" customFormat="1" ht="16.5" customHeight="1">
      <c r="A69" s="61" t="s">
        <v>79</v>
      </c>
      <c r="B69" s="62"/>
      <c r="C69" s="63"/>
      <c r="D69" s="333" t="s">
        <v>124</v>
      </c>
      <c r="E69" s="333"/>
      <c r="F69" s="333"/>
      <c r="G69" s="333"/>
      <c r="H69" s="333"/>
      <c r="I69" s="64"/>
      <c r="J69" s="333" t="s">
        <v>125</v>
      </c>
      <c r="K69" s="333"/>
      <c r="L69" s="333"/>
      <c r="M69" s="333"/>
      <c r="N69" s="333"/>
      <c r="O69" s="333"/>
      <c r="P69" s="333"/>
      <c r="Q69" s="333"/>
      <c r="R69" s="333"/>
      <c r="S69" s="333"/>
      <c r="T69" s="333"/>
      <c r="U69" s="333"/>
      <c r="V69" s="333"/>
      <c r="W69" s="333"/>
      <c r="X69" s="333"/>
      <c r="Y69" s="333"/>
      <c r="Z69" s="333"/>
      <c r="AA69" s="333"/>
      <c r="AB69" s="333"/>
      <c r="AC69" s="333"/>
      <c r="AD69" s="333"/>
      <c r="AE69" s="333"/>
      <c r="AF69" s="333"/>
      <c r="AG69" s="340">
        <f>'VON - Vedlejší a ostatní ...'!J30</f>
        <v>0</v>
      </c>
      <c r="AH69" s="341"/>
      <c r="AI69" s="341"/>
      <c r="AJ69" s="341"/>
      <c r="AK69" s="341"/>
      <c r="AL69" s="341"/>
      <c r="AM69" s="341"/>
      <c r="AN69" s="340">
        <f t="shared" si="0"/>
        <v>0</v>
      </c>
      <c r="AO69" s="341"/>
      <c r="AP69" s="341"/>
      <c r="AQ69" s="65" t="s">
        <v>82</v>
      </c>
      <c r="AR69" s="62"/>
      <c r="AS69" s="71">
        <v>0</v>
      </c>
      <c r="AT69" s="72">
        <f t="shared" si="1"/>
        <v>0</v>
      </c>
      <c r="AU69" s="73">
        <f>'VON - Vedlejší a ostatní ...'!P85</f>
        <v>0</v>
      </c>
      <c r="AV69" s="72">
        <f>'VON - Vedlejší a ostatní ...'!J33</f>
        <v>0</v>
      </c>
      <c r="AW69" s="72">
        <f>'VON - Vedlejší a ostatní ...'!J34</f>
        <v>0</v>
      </c>
      <c r="AX69" s="72">
        <f>'VON - Vedlejší a ostatní ...'!J35</f>
        <v>0</v>
      </c>
      <c r="AY69" s="72">
        <f>'VON - Vedlejší a ostatní ...'!J36</f>
        <v>0</v>
      </c>
      <c r="AZ69" s="72">
        <f>'VON - Vedlejší a ostatní ...'!F33</f>
        <v>0</v>
      </c>
      <c r="BA69" s="72">
        <f>'VON - Vedlejší a ostatní ...'!F34</f>
        <v>0</v>
      </c>
      <c r="BB69" s="72">
        <f>'VON - Vedlejší a ostatní ...'!F35</f>
        <v>0</v>
      </c>
      <c r="BC69" s="72">
        <f>'VON - Vedlejší a ostatní ...'!F36</f>
        <v>0</v>
      </c>
      <c r="BD69" s="74">
        <f>'VON - Vedlejší a ostatní ...'!F37</f>
        <v>0</v>
      </c>
      <c r="BT69" s="70" t="s">
        <v>83</v>
      </c>
      <c r="BV69" s="70" t="s">
        <v>77</v>
      </c>
      <c r="BW69" s="70" t="s">
        <v>126</v>
      </c>
      <c r="BX69" s="70" t="s">
        <v>5</v>
      </c>
      <c r="CL69" s="70" t="s">
        <v>3</v>
      </c>
      <c r="CM69" s="70" t="s">
        <v>83</v>
      </c>
    </row>
    <row r="70" spans="1:57" s="2" customFormat="1" ht="30" customHeight="1">
      <c r="A70" s="22"/>
      <c r="B70" s="23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3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</row>
    <row r="71" spans="1:57" s="2" customFormat="1" ht="6.95" customHeight="1">
      <c r="A71" s="22"/>
      <c r="B71" s="31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23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</row>
  </sheetData>
  <sheetProtection password="E886" sheet="1" objects="1" scenarios="1"/>
  <mergeCells count="98">
    <mergeCell ref="AN67:AP67"/>
    <mergeCell ref="AG67:AM67"/>
    <mergeCell ref="AN68:AP68"/>
    <mergeCell ref="AG68:AM68"/>
    <mergeCell ref="AN69:AP69"/>
    <mergeCell ref="AG69:AM69"/>
    <mergeCell ref="AS49:AT51"/>
    <mergeCell ref="AN65:AP65"/>
    <mergeCell ref="AG65:AM65"/>
    <mergeCell ref="AN66:AP66"/>
    <mergeCell ref="AG66:AM66"/>
    <mergeCell ref="AN54:AP54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56:AM56"/>
    <mergeCell ref="AG58:AM58"/>
    <mergeCell ref="AM47:AN47"/>
    <mergeCell ref="AM49:AP49"/>
    <mergeCell ref="AM50:AP50"/>
    <mergeCell ref="AN63:AP63"/>
    <mergeCell ref="AN57:AP57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D67:H67"/>
    <mergeCell ref="J67:AF67"/>
    <mergeCell ref="D68:H68"/>
    <mergeCell ref="J68:AF68"/>
    <mergeCell ref="D69:H69"/>
    <mergeCell ref="J69:AF69"/>
    <mergeCell ref="L45:AO45"/>
    <mergeCell ref="D65:H65"/>
    <mergeCell ref="J65:AF65"/>
    <mergeCell ref="D66:H66"/>
    <mergeCell ref="J66:AF66"/>
    <mergeCell ref="AG54:AM54"/>
    <mergeCell ref="AG64:AM64"/>
    <mergeCell ref="AN64:AP64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C52:G52"/>
    <mergeCell ref="D61:H61"/>
    <mergeCell ref="D58:H58"/>
    <mergeCell ref="D55:H55"/>
    <mergeCell ref="D59:H59"/>
    <mergeCell ref="D60:H60"/>
    <mergeCell ref="D56:H56"/>
    <mergeCell ref="D57:H57"/>
  </mergeCells>
  <hyperlinks>
    <hyperlink ref="A55" location="'SO 01 - Novostavba RD'!C2" display="/"/>
    <hyperlink ref="A56" location="'SO 01.1. - Elektroinstalace'!C2" display="/"/>
    <hyperlink ref="A57" location="'SO 01.2. - Vytápění'!C2" display="/"/>
    <hyperlink ref="A58" location="'SO 01.3 - Vzduchotechnika'!C2" display="/"/>
    <hyperlink ref="A59" location="'SO 01.4 - Zdravotně techn...'!C2" display="/"/>
    <hyperlink ref="A60" location="'SO 02 - Prostor pro popel...'!C2" display="/"/>
    <hyperlink ref="A61" location="'SO 03 - Prostor pro popel...'!C2" display="/"/>
    <hyperlink ref="A62" location="'SO 04 - Zpevněné plochy p...'!C2" display="/"/>
    <hyperlink ref="A63" location="'SO 04.1 - Zpevněné plochy...'!C2" display="/"/>
    <hyperlink ref="A64" location="'SO 05 - Zpevněné plochy p...'!C2" display="/"/>
    <hyperlink ref="A65" location="'SO 05.1 - Zpevněné plochy...'!C2" display="/"/>
    <hyperlink ref="A66" location="'SO 06 - Domovní čistírna ...'!C2" display="/"/>
    <hyperlink ref="A67" location="'SO 07 - Opěrná zídka a ve...'!C2" display="/"/>
    <hyperlink ref="A68" location="'SO 09 - Oplocení'!C2" display="/"/>
    <hyperlink ref="A69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4"/>
  <sheetViews>
    <sheetView showGridLines="0" workbookViewId="0" topLeftCell="A1">
      <selection activeCell="W24" sqref="W24"/>
    </sheetView>
  </sheetViews>
  <sheetFormatPr defaultColWidth="9.140625" defaultRowHeight="12"/>
  <cols>
    <col min="1" max="1" width="8.28125" style="229" customWidth="1"/>
    <col min="2" max="2" width="1.1484375" style="229" customWidth="1"/>
    <col min="3" max="3" width="4.140625" style="229" customWidth="1"/>
    <col min="4" max="4" width="4.28125" style="229" customWidth="1"/>
    <col min="5" max="5" width="17.140625" style="229" customWidth="1"/>
    <col min="6" max="6" width="100.8515625" style="229" customWidth="1"/>
    <col min="7" max="7" width="7.421875" style="229" customWidth="1"/>
    <col min="8" max="8" width="14.00390625" style="229" customWidth="1"/>
    <col min="9" max="9" width="15.8515625" style="229" customWidth="1"/>
    <col min="10" max="11" width="22.28125" style="229" customWidth="1"/>
    <col min="12" max="12" width="9.28125" style="229" customWidth="1"/>
    <col min="13" max="13" width="10.8515625" style="229" hidden="1" customWidth="1"/>
    <col min="14" max="14" width="9.28125" style="229" hidden="1" customWidth="1"/>
    <col min="15" max="20" width="14.140625" style="229" hidden="1" customWidth="1"/>
    <col min="21" max="21" width="16.28125" style="229" hidden="1" customWidth="1"/>
    <col min="22" max="22" width="12.28125" style="229" customWidth="1"/>
    <col min="23" max="23" width="16.28125" style="229" customWidth="1"/>
    <col min="24" max="24" width="12.28125" style="229" customWidth="1"/>
    <col min="25" max="25" width="15.00390625" style="229" customWidth="1"/>
    <col min="26" max="26" width="11.00390625" style="229" customWidth="1"/>
    <col min="27" max="27" width="15.00390625" style="229" customWidth="1"/>
    <col min="28" max="28" width="16.28125" style="229" customWidth="1"/>
    <col min="29" max="29" width="11.00390625" style="229" customWidth="1"/>
    <col min="30" max="30" width="15.00390625" style="229" customWidth="1"/>
    <col min="31" max="31" width="16.28125" style="229" customWidth="1"/>
    <col min="32" max="43" width="9.28125" style="229" customWidth="1"/>
    <col min="44" max="65" width="9.28125" style="229" hidden="1" customWidth="1"/>
    <col min="66" max="16384" width="9.28125" style="229" customWidth="1"/>
  </cols>
  <sheetData>
    <row r="1" ht="12"/>
    <row r="2" spans="12:46" ht="36.95" customHeight="1">
      <c r="L2" s="375" t="s">
        <v>6</v>
      </c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82" t="s">
        <v>108</v>
      </c>
    </row>
    <row r="3" spans="2:46" ht="6.95" customHeight="1">
      <c r="B3" s="83"/>
      <c r="C3" s="84"/>
      <c r="D3" s="84"/>
      <c r="E3" s="84"/>
      <c r="F3" s="84"/>
      <c r="G3" s="84"/>
      <c r="H3" s="84"/>
      <c r="I3" s="84"/>
      <c r="J3" s="84"/>
      <c r="K3" s="84"/>
      <c r="L3" s="85"/>
      <c r="AT3" s="82" t="s">
        <v>83</v>
      </c>
    </row>
    <row r="4" spans="2:46" ht="24.95" customHeight="1">
      <c r="B4" s="85"/>
      <c r="D4" s="86" t="s">
        <v>127</v>
      </c>
      <c r="L4" s="85"/>
      <c r="M4" s="87" t="s">
        <v>11</v>
      </c>
      <c r="AT4" s="82" t="s">
        <v>4</v>
      </c>
    </row>
    <row r="5" spans="2:12" ht="6.95" customHeight="1">
      <c r="B5" s="85"/>
      <c r="L5" s="85"/>
    </row>
    <row r="6" spans="2:12" ht="12" customHeight="1">
      <c r="B6" s="85"/>
      <c r="D6" s="228" t="s">
        <v>17</v>
      </c>
      <c r="L6" s="85"/>
    </row>
    <row r="7" spans="2:12" ht="16.5" customHeight="1">
      <c r="B7" s="85"/>
      <c r="E7" s="373" t="str">
        <f>'Rekapitulace stavby'!K6</f>
        <v>Domov ve Věži - Komunitní bydlení II</v>
      </c>
      <c r="F7" s="374"/>
      <c r="G7" s="374"/>
      <c r="H7" s="374"/>
      <c r="L7" s="85"/>
    </row>
    <row r="8" spans="1:31" s="92" customFormat="1" ht="12" customHeight="1">
      <c r="A8" s="227"/>
      <c r="B8" s="90"/>
      <c r="C8" s="227"/>
      <c r="D8" s="228" t="s">
        <v>128</v>
      </c>
      <c r="E8" s="227"/>
      <c r="F8" s="227"/>
      <c r="G8" s="227"/>
      <c r="H8" s="227"/>
      <c r="I8" s="227"/>
      <c r="J8" s="227"/>
      <c r="K8" s="227"/>
      <c r="L8" s="91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</row>
    <row r="9" spans="1:31" s="92" customFormat="1" ht="16.5" customHeight="1">
      <c r="A9" s="227"/>
      <c r="B9" s="90"/>
      <c r="C9" s="227"/>
      <c r="D9" s="227"/>
      <c r="E9" s="371" t="s">
        <v>3254</v>
      </c>
      <c r="F9" s="372"/>
      <c r="G9" s="372"/>
      <c r="H9" s="372"/>
      <c r="I9" s="227"/>
      <c r="J9" s="227"/>
      <c r="K9" s="227"/>
      <c r="L9" s="91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</row>
    <row r="10" spans="1:31" s="92" customFormat="1" ht="12">
      <c r="A10" s="227"/>
      <c r="B10" s="90"/>
      <c r="C10" s="227"/>
      <c r="D10" s="227"/>
      <c r="E10" s="227"/>
      <c r="F10" s="227"/>
      <c r="G10" s="227"/>
      <c r="H10" s="227"/>
      <c r="I10" s="227"/>
      <c r="J10" s="227"/>
      <c r="K10" s="227"/>
      <c r="L10" s="91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</row>
    <row r="11" spans="1:31" s="92" customFormat="1" ht="12" customHeight="1">
      <c r="A11" s="227"/>
      <c r="B11" s="90"/>
      <c r="C11" s="227"/>
      <c r="D11" s="228" t="s">
        <v>19</v>
      </c>
      <c r="E11" s="227"/>
      <c r="F11" s="93" t="s">
        <v>3</v>
      </c>
      <c r="G11" s="227"/>
      <c r="H11" s="227"/>
      <c r="I11" s="228" t="s">
        <v>20</v>
      </c>
      <c r="J11" s="93" t="s">
        <v>3</v>
      </c>
      <c r="K11" s="227"/>
      <c r="L11" s="91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</row>
    <row r="12" spans="1:31" s="92" customFormat="1" ht="12" customHeight="1">
      <c r="A12" s="227"/>
      <c r="B12" s="90"/>
      <c r="C12" s="227"/>
      <c r="D12" s="228" t="s">
        <v>21</v>
      </c>
      <c r="E12" s="227"/>
      <c r="F12" s="93" t="s">
        <v>22</v>
      </c>
      <c r="G12" s="227"/>
      <c r="H12" s="227"/>
      <c r="I12" s="228" t="s">
        <v>23</v>
      </c>
      <c r="J12" s="94">
        <f>'Rekapitulace stavby'!AN8</f>
        <v>44315</v>
      </c>
      <c r="K12" s="227"/>
      <c r="L12" s="91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</row>
    <row r="13" spans="1:31" s="92" customFormat="1" ht="10.9" customHeight="1">
      <c r="A13" s="227"/>
      <c r="B13" s="90"/>
      <c r="C13" s="227"/>
      <c r="D13" s="227"/>
      <c r="E13" s="227"/>
      <c r="F13" s="227"/>
      <c r="G13" s="227"/>
      <c r="H13" s="227"/>
      <c r="I13" s="227"/>
      <c r="J13" s="227"/>
      <c r="K13" s="227"/>
      <c r="L13" s="91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</row>
    <row r="14" spans="1:31" s="92" customFormat="1" ht="12" customHeight="1">
      <c r="A14" s="227"/>
      <c r="B14" s="90"/>
      <c r="C14" s="227"/>
      <c r="D14" s="228" t="s">
        <v>24</v>
      </c>
      <c r="E14" s="227"/>
      <c r="F14" s="227"/>
      <c r="G14" s="227"/>
      <c r="H14" s="227"/>
      <c r="I14" s="228" t="s">
        <v>25</v>
      </c>
      <c r="J14" s="93" t="s">
        <v>26</v>
      </c>
      <c r="K14" s="227"/>
      <c r="L14" s="91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</row>
    <row r="15" spans="1:31" s="92" customFormat="1" ht="18" customHeight="1">
      <c r="A15" s="227"/>
      <c r="B15" s="90"/>
      <c r="C15" s="227"/>
      <c r="D15" s="227"/>
      <c r="E15" s="93" t="s">
        <v>27</v>
      </c>
      <c r="F15" s="227"/>
      <c r="G15" s="227"/>
      <c r="H15" s="227"/>
      <c r="I15" s="228" t="s">
        <v>28</v>
      </c>
      <c r="J15" s="93" t="s">
        <v>29</v>
      </c>
      <c r="K15" s="227"/>
      <c r="L15" s="91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</row>
    <row r="16" spans="1:31" s="92" customFormat="1" ht="6.95" customHeight="1">
      <c r="A16" s="227"/>
      <c r="B16" s="90"/>
      <c r="C16" s="227"/>
      <c r="D16" s="227"/>
      <c r="E16" s="227"/>
      <c r="F16" s="227"/>
      <c r="G16" s="227"/>
      <c r="H16" s="227"/>
      <c r="I16" s="227"/>
      <c r="J16" s="227"/>
      <c r="K16" s="227"/>
      <c r="L16" s="91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</row>
    <row r="17" spans="1:31" s="92" customFormat="1" ht="12" customHeight="1">
      <c r="A17" s="227"/>
      <c r="B17" s="90"/>
      <c r="C17" s="227"/>
      <c r="D17" s="228" t="s">
        <v>30</v>
      </c>
      <c r="E17" s="227"/>
      <c r="F17" s="227"/>
      <c r="G17" s="227"/>
      <c r="H17" s="227"/>
      <c r="I17" s="228" t="s">
        <v>25</v>
      </c>
      <c r="J17" s="230" t="str">
        <f>'Rekapitulace stavby'!AN13</f>
        <v>Vyplň údaj</v>
      </c>
      <c r="K17" s="227"/>
      <c r="L17" s="91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</row>
    <row r="18" spans="1:31" s="92" customFormat="1" ht="18" customHeight="1">
      <c r="A18" s="227"/>
      <c r="B18" s="90"/>
      <c r="C18" s="227"/>
      <c r="D18" s="227"/>
      <c r="E18" s="377" t="str">
        <f>'Rekapitulace stavby'!E14</f>
        <v>Vyplň údaj</v>
      </c>
      <c r="F18" s="378"/>
      <c r="G18" s="378"/>
      <c r="H18" s="378"/>
      <c r="I18" s="228" t="s">
        <v>28</v>
      </c>
      <c r="J18" s="230" t="str">
        <f>'Rekapitulace stavby'!AN14</f>
        <v>Vyplň údaj</v>
      </c>
      <c r="K18" s="227"/>
      <c r="L18" s="91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</row>
    <row r="19" spans="1:31" s="92" customFormat="1" ht="6.95" customHeight="1">
      <c r="A19" s="227"/>
      <c r="B19" s="90"/>
      <c r="C19" s="227"/>
      <c r="D19" s="227"/>
      <c r="E19" s="227"/>
      <c r="F19" s="227"/>
      <c r="G19" s="227"/>
      <c r="H19" s="227"/>
      <c r="I19" s="227"/>
      <c r="J19" s="227"/>
      <c r="K19" s="227"/>
      <c r="L19" s="91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</row>
    <row r="20" spans="1:31" s="92" customFormat="1" ht="12" customHeight="1">
      <c r="A20" s="227"/>
      <c r="B20" s="90"/>
      <c r="C20" s="227"/>
      <c r="D20" s="228" t="s">
        <v>32</v>
      </c>
      <c r="E20" s="227"/>
      <c r="F20" s="227"/>
      <c r="G20" s="227"/>
      <c r="H20" s="227"/>
      <c r="I20" s="228" t="s">
        <v>25</v>
      </c>
      <c r="J20" s="93" t="s">
        <v>33</v>
      </c>
      <c r="K20" s="227"/>
      <c r="L20" s="91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</row>
    <row r="21" spans="1:31" s="92" customFormat="1" ht="18" customHeight="1">
      <c r="A21" s="227"/>
      <c r="B21" s="90"/>
      <c r="C21" s="227"/>
      <c r="D21" s="227"/>
      <c r="E21" s="93" t="s">
        <v>34</v>
      </c>
      <c r="F21" s="227"/>
      <c r="G21" s="227"/>
      <c r="H21" s="227"/>
      <c r="I21" s="228" t="s">
        <v>28</v>
      </c>
      <c r="J21" s="93" t="s">
        <v>35</v>
      </c>
      <c r="K21" s="227"/>
      <c r="L21" s="91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</row>
    <row r="22" spans="1:31" s="92" customFormat="1" ht="6.95" customHeight="1">
      <c r="A22" s="227"/>
      <c r="B22" s="90"/>
      <c r="C22" s="227"/>
      <c r="D22" s="227"/>
      <c r="E22" s="227"/>
      <c r="F22" s="227"/>
      <c r="G22" s="227"/>
      <c r="H22" s="227"/>
      <c r="I22" s="227"/>
      <c r="J22" s="227"/>
      <c r="K22" s="227"/>
      <c r="L22" s="91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</row>
    <row r="23" spans="1:31" s="92" customFormat="1" ht="12" customHeight="1">
      <c r="A23" s="227"/>
      <c r="B23" s="90"/>
      <c r="C23" s="227"/>
      <c r="D23" s="228" t="s">
        <v>37</v>
      </c>
      <c r="E23" s="227"/>
      <c r="F23" s="227"/>
      <c r="G23" s="227"/>
      <c r="H23" s="227"/>
      <c r="I23" s="228" t="s">
        <v>25</v>
      </c>
      <c r="J23" s="93" t="str">
        <f>IF('Rekapitulace stavby'!AN19="","",'Rekapitulace stavby'!AN19)</f>
        <v/>
      </c>
      <c r="K23" s="227"/>
      <c r="L23" s="91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</row>
    <row r="24" spans="1:31" s="92" customFormat="1" ht="18" customHeight="1">
      <c r="A24" s="227"/>
      <c r="B24" s="90"/>
      <c r="C24" s="227"/>
      <c r="D24" s="227"/>
      <c r="E24" s="93" t="str">
        <f>IF('Rekapitulace stavby'!E20="","",'Rekapitulace stavby'!E20)</f>
        <v xml:space="preserve"> </v>
      </c>
      <c r="F24" s="227"/>
      <c r="G24" s="227"/>
      <c r="H24" s="227"/>
      <c r="I24" s="228" t="s">
        <v>28</v>
      </c>
      <c r="J24" s="93" t="str">
        <f>IF('Rekapitulace stavby'!AN20="","",'Rekapitulace stavby'!AN20)</f>
        <v/>
      </c>
      <c r="K24" s="227"/>
      <c r="L24" s="91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</row>
    <row r="25" spans="1:31" s="92" customFormat="1" ht="6.95" customHeight="1">
      <c r="A25" s="227"/>
      <c r="B25" s="90"/>
      <c r="C25" s="227"/>
      <c r="D25" s="227"/>
      <c r="E25" s="227"/>
      <c r="F25" s="227"/>
      <c r="G25" s="227"/>
      <c r="H25" s="227"/>
      <c r="I25" s="227"/>
      <c r="J25" s="227"/>
      <c r="K25" s="227"/>
      <c r="L25" s="91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</row>
    <row r="26" spans="1:31" s="92" customFormat="1" ht="12" customHeight="1">
      <c r="A26" s="227"/>
      <c r="B26" s="90"/>
      <c r="C26" s="227"/>
      <c r="D26" s="228" t="s">
        <v>39</v>
      </c>
      <c r="E26" s="227"/>
      <c r="F26" s="227"/>
      <c r="G26" s="227"/>
      <c r="H26" s="227"/>
      <c r="I26" s="227"/>
      <c r="J26" s="227"/>
      <c r="K26" s="227"/>
      <c r="L26" s="91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</row>
    <row r="27" spans="1:31" s="98" customFormat="1" ht="16.5" customHeight="1">
      <c r="A27" s="95"/>
      <c r="B27" s="96"/>
      <c r="C27" s="95"/>
      <c r="D27" s="95"/>
      <c r="E27" s="379" t="s">
        <v>3</v>
      </c>
      <c r="F27" s="379"/>
      <c r="G27" s="379"/>
      <c r="H27" s="37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92" customFormat="1" ht="6.95" customHeight="1">
      <c r="A28" s="227"/>
      <c r="B28" s="90"/>
      <c r="C28" s="227"/>
      <c r="D28" s="227"/>
      <c r="E28" s="227"/>
      <c r="F28" s="227"/>
      <c r="G28" s="227"/>
      <c r="H28" s="227"/>
      <c r="I28" s="227"/>
      <c r="J28" s="227"/>
      <c r="K28" s="227"/>
      <c r="L28" s="91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</row>
    <row r="29" spans="1:31" s="92" customFormat="1" ht="6.95" customHeight="1">
      <c r="A29" s="227"/>
      <c r="B29" s="90"/>
      <c r="C29" s="227"/>
      <c r="D29" s="99"/>
      <c r="E29" s="99"/>
      <c r="F29" s="99"/>
      <c r="G29" s="99"/>
      <c r="H29" s="99"/>
      <c r="I29" s="99"/>
      <c r="J29" s="99"/>
      <c r="K29" s="99"/>
      <c r="L29" s="91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</row>
    <row r="30" spans="1:31" s="92" customFormat="1" ht="25.35" customHeight="1">
      <c r="A30" s="227"/>
      <c r="B30" s="90"/>
      <c r="C30" s="227"/>
      <c r="D30" s="100" t="s">
        <v>41</v>
      </c>
      <c r="E30" s="227"/>
      <c r="F30" s="227"/>
      <c r="G30" s="227"/>
      <c r="H30" s="227"/>
      <c r="I30" s="227"/>
      <c r="J30" s="101">
        <f>ROUND(J83,2)</f>
        <v>0</v>
      </c>
      <c r="K30" s="227"/>
      <c r="L30" s="91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</row>
    <row r="31" spans="1:31" s="92" customFormat="1" ht="6.95" customHeight="1">
      <c r="A31" s="227"/>
      <c r="B31" s="90"/>
      <c r="C31" s="227"/>
      <c r="D31" s="99"/>
      <c r="E31" s="99"/>
      <c r="F31" s="99"/>
      <c r="G31" s="99"/>
      <c r="H31" s="99"/>
      <c r="I31" s="99"/>
      <c r="J31" s="99"/>
      <c r="K31" s="99"/>
      <c r="L31" s="91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</row>
    <row r="32" spans="1:31" s="92" customFormat="1" ht="14.45" customHeight="1">
      <c r="A32" s="227"/>
      <c r="B32" s="90"/>
      <c r="C32" s="227"/>
      <c r="D32" s="227"/>
      <c r="E32" s="227"/>
      <c r="F32" s="102" t="s">
        <v>43</v>
      </c>
      <c r="G32" s="227"/>
      <c r="H32" s="227"/>
      <c r="I32" s="102" t="s">
        <v>42</v>
      </c>
      <c r="J32" s="102" t="s">
        <v>44</v>
      </c>
      <c r="K32" s="227"/>
      <c r="L32" s="91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</row>
    <row r="33" spans="1:31" s="92" customFormat="1" ht="14.45" customHeight="1">
      <c r="A33" s="227"/>
      <c r="B33" s="90"/>
      <c r="C33" s="227"/>
      <c r="D33" s="103" t="s">
        <v>45</v>
      </c>
      <c r="E33" s="228" t="s">
        <v>46</v>
      </c>
      <c r="F33" s="104">
        <f>ROUND((SUM(BE83:BE103)),2)</f>
        <v>0</v>
      </c>
      <c r="G33" s="227"/>
      <c r="H33" s="227"/>
      <c r="I33" s="105">
        <v>0.21</v>
      </c>
      <c r="J33" s="104">
        <f>ROUND(((SUM(BE83:BE103))*I33),2)</f>
        <v>0</v>
      </c>
      <c r="K33" s="227"/>
      <c r="L33" s="91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</row>
    <row r="34" spans="1:31" s="92" customFormat="1" ht="14.45" customHeight="1">
      <c r="A34" s="227"/>
      <c r="B34" s="90"/>
      <c r="C34" s="227"/>
      <c r="D34" s="227"/>
      <c r="E34" s="228" t="s">
        <v>47</v>
      </c>
      <c r="F34" s="104">
        <f>ROUND((SUM(BF83:BF103)),2)</f>
        <v>0</v>
      </c>
      <c r="G34" s="227"/>
      <c r="H34" s="227"/>
      <c r="I34" s="105">
        <v>0.15</v>
      </c>
      <c r="J34" s="104">
        <f>ROUND(((SUM(BF83:BF103))*I34),2)</f>
        <v>0</v>
      </c>
      <c r="K34" s="227"/>
      <c r="L34" s="91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</row>
    <row r="35" spans="1:31" s="92" customFormat="1" ht="14.45" customHeight="1" hidden="1">
      <c r="A35" s="227"/>
      <c r="B35" s="90"/>
      <c r="C35" s="227"/>
      <c r="D35" s="227"/>
      <c r="E35" s="228" t="s">
        <v>48</v>
      </c>
      <c r="F35" s="104">
        <f>ROUND((SUM(BG83:BG103)),2)</f>
        <v>0</v>
      </c>
      <c r="G35" s="227"/>
      <c r="H35" s="227"/>
      <c r="I35" s="105">
        <v>0.21</v>
      </c>
      <c r="J35" s="104">
        <f>0</f>
        <v>0</v>
      </c>
      <c r="K35" s="227"/>
      <c r="L35" s="91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</row>
    <row r="36" spans="1:31" s="92" customFormat="1" ht="14.45" customHeight="1" hidden="1">
      <c r="A36" s="227"/>
      <c r="B36" s="90"/>
      <c r="C36" s="227"/>
      <c r="D36" s="227"/>
      <c r="E36" s="228" t="s">
        <v>49</v>
      </c>
      <c r="F36" s="104">
        <f>ROUND((SUM(BH83:BH103)),2)</f>
        <v>0</v>
      </c>
      <c r="G36" s="227"/>
      <c r="H36" s="227"/>
      <c r="I36" s="105">
        <v>0.15</v>
      </c>
      <c r="J36" s="104">
        <f>0</f>
        <v>0</v>
      </c>
      <c r="K36" s="227"/>
      <c r="L36" s="91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</row>
    <row r="37" spans="1:31" s="92" customFormat="1" ht="14.45" customHeight="1" hidden="1">
      <c r="A37" s="227"/>
      <c r="B37" s="90"/>
      <c r="C37" s="227"/>
      <c r="D37" s="227"/>
      <c r="E37" s="228" t="s">
        <v>50</v>
      </c>
      <c r="F37" s="104">
        <f>ROUND((SUM(BI83:BI103)),2)</f>
        <v>0</v>
      </c>
      <c r="G37" s="227"/>
      <c r="H37" s="227"/>
      <c r="I37" s="105">
        <v>0</v>
      </c>
      <c r="J37" s="104">
        <f>0</f>
        <v>0</v>
      </c>
      <c r="K37" s="227"/>
      <c r="L37" s="91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</row>
    <row r="38" spans="1:31" s="92" customFormat="1" ht="6.95" customHeight="1">
      <c r="A38" s="227"/>
      <c r="B38" s="90"/>
      <c r="C38" s="227"/>
      <c r="D38" s="227"/>
      <c r="E38" s="227"/>
      <c r="F38" s="227"/>
      <c r="G38" s="227"/>
      <c r="H38" s="227"/>
      <c r="I38" s="227"/>
      <c r="J38" s="227"/>
      <c r="K38" s="227"/>
      <c r="L38" s="91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</row>
    <row r="39" spans="1:31" s="92" customFormat="1" ht="25.35" customHeight="1">
      <c r="A39" s="227"/>
      <c r="B39" s="90"/>
      <c r="C39" s="106"/>
      <c r="D39" s="107" t="s">
        <v>51</v>
      </c>
      <c r="E39" s="108"/>
      <c r="F39" s="108"/>
      <c r="G39" s="109" t="s">
        <v>52</v>
      </c>
      <c r="H39" s="110" t="s">
        <v>53</v>
      </c>
      <c r="I39" s="108"/>
      <c r="J39" s="111">
        <f>SUM(J30:J37)</f>
        <v>0</v>
      </c>
      <c r="K39" s="112"/>
      <c r="L39" s="91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</row>
    <row r="40" spans="1:31" s="92" customFormat="1" ht="14.45" customHeight="1">
      <c r="A40" s="227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91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</row>
    <row r="44" spans="1:31" s="92" customFormat="1" ht="6.95" customHeight="1">
      <c r="A44" s="227"/>
      <c r="B44" s="115"/>
      <c r="C44" s="116"/>
      <c r="D44" s="116"/>
      <c r="E44" s="116"/>
      <c r="F44" s="116"/>
      <c r="G44" s="116"/>
      <c r="H44" s="116"/>
      <c r="I44" s="116"/>
      <c r="J44" s="116"/>
      <c r="K44" s="116"/>
      <c r="L44" s="91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</row>
    <row r="45" spans="1:31" s="92" customFormat="1" ht="24.95" customHeight="1">
      <c r="A45" s="227"/>
      <c r="B45" s="90"/>
      <c r="C45" s="86" t="s">
        <v>130</v>
      </c>
      <c r="D45" s="227"/>
      <c r="E45" s="227"/>
      <c r="F45" s="227"/>
      <c r="G45" s="227"/>
      <c r="H45" s="227"/>
      <c r="I45" s="227"/>
      <c r="J45" s="227"/>
      <c r="K45" s="227"/>
      <c r="L45" s="91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</row>
    <row r="46" spans="1:31" s="92" customFormat="1" ht="6.95" customHeight="1">
      <c r="A46" s="227"/>
      <c r="B46" s="90"/>
      <c r="C46" s="227"/>
      <c r="D46" s="227"/>
      <c r="E46" s="227"/>
      <c r="F46" s="227"/>
      <c r="G46" s="227"/>
      <c r="H46" s="227"/>
      <c r="I46" s="227"/>
      <c r="J46" s="227"/>
      <c r="K46" s="227"/>
      <c r="L46" s="91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</row>
    <row r="47" spans="1:31" s="92" customFormat="1" ht="12" customHeight="1">
      <c r="A47" s="227"/>
      <c r="B47" s="90"/>
      <c r="C47" s="228" t="s">
        <v>17</v>
      </c>
      <c r="D47" s="227"/>
      <c r="E47" s="227"/>
      <c r="F47" s="227"/>
      <c r="G47" s="227"/>
      <c r="H47" s="227"/>
      <c r="I47" s="227"/>
      <c r="J47" s="227"/>
      <c r="K47" s="227"/>
      <c r="L47" s="91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</row>
    <row r="48" spans="1:31" s="92" customFormat="1" ht="16.5" customHeight="1">
      <c r="A48" s="227"/>
      <c r="B48" s="90"/>
      <c r="C48" s="227"/>
      <c r="D48" s="227"/>
      <c r="E48" s="373" t="str">
        <f>E7</f>
        <v>Domov ve Věži - Komunitní bydlení II</v>
      </c>
      <c r="F48" s="374"/>
      <c r="G48" s="374"/>
      <c r="H48" s="374"/>
      <c r="I48" s="227"/>
      <c r="J48" s="227"/>
      <c r="K48" s="227"/>
      <c r="L48" s="91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</row>
    <row r="49" spans="1:31" s="92" customFormat="1" ht="12" customHeight="1">
      <c r="A49" s="227"/>
      <c r="B49" s="90"/>
      <c r="C49" s="228" t="s">
        <v>128</v>
      </c>
      <c r="D49" s="227"/>
      <c r="E49" s="227"/>
      <c r="F49" s="227"/>
      <c r="G49" s="227"/>
      <c r="H49" s="227"/>
      <c r="I49" s="227"/>
      <c r="J49" s="227"/>
      <c r="K49" s="227"/>
      <c r="L49" s="91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</row>
    <row r="50" spans="1:31" s="92" customFormat="1" ht="16.5" customHeight="1">
      <c r="A50" s="227"/>
      <c r="B50" s="90"/>
      <c r="C50" s="227"/>
      <c r="D50" s="227"/>
      <c r="E50" s="371" t="str">
        <f>E9</f>
        <v>SO 04.1 - Zpevněné plochy pojížděné - veřejná část</v>
      </c>
      <c r="F50" s="372"/>
      <c r="G50" s="372"/>
      <c r="H50" s="372"/>
      <c r="I50" s="227"/>
      <c r="J50" s="227"/>
      <c r="K50" s="227"/>
      <c r="L50" s="91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</row>
    <row r="51" spans="1:31" s="92" customFormat="1" ht="6.95" customHeight="1">
      <c r="A51" s="227"/>
      <c r="B51" s="90"/>
      <c r="C51" s="227"/>
      <c r="D51" s="227"/>
      <c r="E51" s="227"/>
      <c r="F51" s="227"/>
      <c r="G51" s="227"/>
      <c r="H51" s="227"/>
      <c r="I51" s="227"/>
      <c r="J51" s="227"/>
      <c r="K51" s="227"/>
      <c r="L51" s="91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</row>
    <row r="52" spans="1:31" s="92" customFormat="1" ht="12" customHeight="1">
      <c r="A52" s="227"/>
      <c r="B52" s="90"/>
      <c r="C52" s="228" t="s">
        <v>21</v>
      </c>
      <c r="D52" s="227"/>
      <c r="E52" s="227"/>
      <c r="F52" s="93" t="str">
        <f>F12</f>
        <v>Obec Věž</v>
      </c>
      <c r="G52" s="227"/>
      <c r="H52" s="227"/>
      <c r="I52" s="228" t="s">
        <v>23</v>
      </c>
      <c r="J52" s="94">
        <f>IF(J12="","",J12)</f>
        <v>44315</v>
      </c>
      <c r="K52" s="227"/>
      <c r="L52" s="91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</row>
    <row r="53" spans="1:31" s="92" customFormat="1" ht="6.95" customHeight="1">
      <c r="A53" s="227"/>
      <c r="B53" s="90"/>
      <c r="C53" s="227"/>
      <c r="D53" s="227"/>
      <c r="E53" s="227"/>
      <c r="F53" s="227"/>
      <c r="G53" s="227"/>
      <c r="H53" s="227"/>
      <c r="I53" s="227"/>
      <c r="J53" s="227"/>
      <c r="K53" s="227"/>
      <c r="L53" s="91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</row>
    <row r="54" spans="1:31" s="92" customFormat="1" ht="40.15" customHeight="1">
      <c r="A54" s="227"/>
      <c r="B54" s="90"/>
      <c r="C54" s="228" t="s">
        <v>24</v>
      </c>
      <c r="D54" s="227"/>
      <c r="E54" s="227"/>
      <c r="F54" s="93" t="str">
        <f>E15</f>
        <v xml:space="preserve">Kraj Vysočina, Žižkova 1882/57, 587 33 Jihlava </v>
      </c>
      <c r="G54" s="227"/>
      <c r="H54" s="227"/>
      <c r="I54" s="228" t="s">
        <v>32</v>
      </c>
      <c r="J54" s="231" t="str">
        <f>E21</f>
        <v>INVENTE s.r.o., Žerotínova 483/1, 370 04 Č. Buděj.</v>
      </c>
      <c r="K54" s="227"/>
      <c r="L54" s="91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</row>
    <row r="55" spans="1:31" s="92" customFormat="1" ht="15.2" customHeight="1">
      <c r="A55" s="227"/>
      <c r="B55" s="90"/>
      <c r="C55" s="228" t="s">
        <v>30</v>
      </c>
      <c r="D55" s="227"/>
      <c r="E55" s="227"/>
      <c r="F55" s="93" t="str">
        <f>IF(E18="","",E18)</f>
        <v>Vyplň údaj</v>
      </c>
      <c r="G55" s="227"/>
      <c r="H55" s="227"/>
      <c r="I55" s="228" t="s">
        <v>37</v>
      </c>
      <c r="J55" s="231" t="str">
        <f>E24</f>
        <v xml:space="preserve"> </v>
      </c>
      <c r="K55" s="227"/>
      <c r="L55" s="91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</row>
    <row r="56" spans="1:31" s="92" customFormat="1" ht="10.35" customHeight="1">
      <c r="A56" s="227"/>
      <c r="B56" s="90"/>
      <c r="C56" s="227"/>
      <c r="D56" s="227"/>
      <c r="E56" s="227"/>
      <c r="F56" s="227"/>
      <c r="G56" s="227"/>
      <c r="H56" s="227"/>
      <c r="I56" s="227"/>
      <c r="J56" s="227"/>
      <c r="K56" s="227"/>
      <c r="L56" s="91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</row>
    <row r="57" spans="1:31" s="92" customFormat="1" ht="29.25" customHeight="1">
      <c r="A57" s="227"/>
      <c r="B57" s="90"/>
      <c r="C57" s="118" t="s">
        <v>131</v>
      </c>
      <c r="D57" s="106"/>
      <c r="E57" s="106"/>
      <c r="F57" s="106"/>
      <c r="G57" s="106"/>
      <c r="H57" s="106"/>
      <c r="I57" s="106"/>
      <c r="J57" s="119" t="s">
        <v>132</v>
      </c>
      <c r="K57" s="106"/>
      <c r="L57" s="91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</row>
    <row r="58" spans="1:31" s="92" customFormat="1" ht="10.35" customHeight="1">
      <c r="A58" s="227"/>
      <c r="B58" s="90"/>
      <c r="C58" s="227"/>
      <c r="D58" s="227"/>
      <c r="E58" s="227"/>
      <c r="F58" s="227"/>
      <c r="G58" s="227"/>
      <c r="H58" s="227"/>
      <c r="I58" s="227"/>
      <c r="J58" s="227"/>
      <c r="K58" s="227"/>
      <c r="L58" s="91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</row>
    <row r="59" spans="1:47" s="92" customFormat="1" ht="22.9" customHeight="1">
      <c r="A59" s="227"/>
      <c r="B59" s="90"/>
      <c r="C59" s="120" t="s">
        <v>73</v>
      </c>
      <c r="D59" s="227"/>
      <c r="E59" s="227"/>
      <c r="F59" s="227"/>
      <c r="G59" s="227"/>
      <c r="H59" s="227"/>
      <c r="I59" s="227"/>
      <c r="J59" s="101">
        <f>J83</f>
        <v>0</v>
      </c>
      <c r="K59" s="227"/>
      <c r="L59" s="91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U59" s="82" t="s">
        <v>133</v>
      </c>
    </row>
    <row r="60" spans="2:12" s="121" customFormat="1" ht="24.95" customHeight="1">
      <c r="B60" s="122"/>
      <c r="D60" s="123" t="s">
        <v>134</v>
      </c>
      <c r="E60" s="124"/>
      <c r="F60" s="124"/>
      <c r="G60" s="124"/>
      <c r="H60" s="124"/>
      <c r="I60" s="124"/>
      <c r="J60" s="125">
        <f>J84</f>
        <v>0</v>
      </c>
      <c r="L60" s="122"/>
    </row>
    <row r="61" spans="2:12" s="126" customFormat="1" ht="19.9" customHeight="1">
      <c r="B61" s="127"/>
      <c r="D61" s="128" t="s">
        <v>135</v>
      </c>
      <c r="E61" s="129"/>
      <c r="F61" s="129"/>
      <c r="G61" s="129"/>
      <c r="H61" s="129"/>
      <c r="I61" s="129"/>
      <c r="J61" s="130">
        <f>J85</f>
        <v>0</v>
      </c>
      <c r="L61" s="127"/>
    </row>
    <row r="62" spans="2:12" s="126" customFormat="1" ht="19.9" customHeight="1">
      <c r="B62" s="127"/>
      <c r="D62" s="128" t="s">
        <v>3219</v>
      </c>
      <c r="E62" s="129"/>
      <c r="F62" s="129"/>
      <c r="G62" s="129"/>
      <c r="H62" s="129"/>
      <c r="I62" s="129"/>
      <c r="J62" s="130">
        <f>J98</f>
        <v>0</v>
      </c>
      <c r="L62" s="127"/>
    </row>
    <row r="63" spans="2:12" s="126" customFormat="1" ht="19.9" customHeight="1">
      <c r="B63" s="127"/>
      <c r="D63" s="128" t="s">
        <v>141</v>
      </c>
      <c r="E63" s="129"/>
      <c r="F63" s="129"/>
      <c r="G63" s="129"/>
      <c r="H63" s="129"/>
      <c r="I63" s="129"/>
      <c r="J63" s="130">
        <f>J102</f>
        <v>0</v>
      </c>
      <c r="L63" s="127"/>
    </row>
    <row r="64" spans="1:31" s="92" customFormat="1" ht="21.75" customHeight="1">
      <c r="A64" s="227"/>
      <c r="B64" s="90"/>
      <c r="C64" s="227"/>
      <c r="D64" s="227"/>
      <c r="E64" s="227"/>
      <c r="F64" s="227"/>
      <c r="G64" s="227"/>
      <c r="H64" s="227"/>
      <c r="I64" s="227"/>
      <c r="J64" s="227"/>
      <c r="K64" s="227"/>
      <c r="L64" s="91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</row>
    <row r="65" spans="1:31" s="92" customFormat="1" ht="6.95" customHeight="1">
      <c r="A65" s="227"/>
      <c r="B65" s="113"/>
      <c r="C65" s="114"/>
      <c r="D65" s="114"/>
      <c r="E65" s="114"/>
      <c r="F65" s="114"/>
      <c r="G65" s="114"/>
      <c r="H65" s="114"/>
      <c r="I65" s="114"/>
      <c r="J65" s="114"/>
      <c r="K65" s="114"/>
      <c r="L65" s="91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</row>
    <row r="69" spans="1:31" s="92" customFormat="1" ht="6.95" customHeight="1">
      <c r="A69" s="227"/>
      <c r="B69" s="115"/>
      <c r="C69" s="116"/>
      <c r="D69" s="116"/>
      <c r="E69" s="116"/>
      <c r="F69" s="116"/>
      <c r="G69" s="116"/>
      <c r="H69" s="116"/>
      <c r="I69" s="116"/>
      <c r="J69" s="116"/>
      <c r="K69" s="116"/>
      <c r="L69" s="91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</row>
    <row r="70" spans="1:31" s="92" customFormat="1" ht="24.95" customHeight="1">
      <c r="A70" s="227"/>
      <c r="B70" s="90"/>
      <c r="C70" s="86" t="s">
        <v>156</v>
      </c>
      <c r="D70" s="227"/>
      <c r="E70" s="227"/>
      <c r="F70" s="227"/>
      <c r="G70" s="227"/>
      <c r="H70" s="227"/>
      <c r="I70" s="227"/>
      <c r="J70" s="227"/>
      <c r="K70" s="227"/>
      <c r="L70" s="91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</row>
    <row r="71" spans="1:31" s="92" customFormat="1" ht="6.95" customHeight="1">
      <c r="A71" s="227"/>
      <c r="B71" s="90"/>
      <c r="C71" s="227"/>
      <c r="D71" s="227"/>
      <c r="E71" s="227"/>
      <c r="F71" s="227"/>
      <c r="G71" s="227"/>
      <c r="H71" s="227"/>
      <c r="I71" s="227"/>
      <c r="J71" s="227"/>
      <c r="K71" s="227"/>
      <c r="L71" s="91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</row>
    <row r="72" spans="1:31" s="92" customFormat="1" ht="12" customHeight="1">
      <c r="A72" s="227"/>
      <c r="B72" s="90"/>
      <c r="C72" s="228" t="s">
        <v>17</v>
      </c>
      <c r="D72" s="227"/>
      <c r="E72" s="227"/>
      <c r="F72" s="227"/>
      <c r="G72" s="227"/>
      <c r="H72" s="227"/>
      <c r="I72" s="227"/>
      <c r="J72" s="227"/>
      <c r="K72" s="227"/>
      <c r="L72" s="91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</row>
    <row r="73" spans="1:31" s="92" customFormat="1" ht="16.5" customHeight="1">
      <c r="A73" s="227"/>
      <c r="B73" s="90"/>
      <c r="C73" s="227"/>
      <c r="D73" s="227"/>
      <c r="E73" s="373" t="str">
        <f>E7</f>
        <v>Domov ve Věži - Komunitní bydlení II</v>
      </c>
      <c r="F73" s="374"/>
      <c r="G73" s="374"/>
      <c r="H73" s="374"/>
      <c r="I73" s="227"/>
      <c r="J73" s="227"/>
      <c r="K73" s="227"/>
      <c r="L73" s="91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</row>
    <row r="74" spans="1:31" s="92" customFormat="1" ht="12" customHeight="1">
      <c r="A74" s="227"/>
      <c r="B74" s="90"/>
      <c r="C74" s="228" t="s">
        <v>128</v>
      </c>
      <c r="D74" s="227"/>
      <c r="E74" s="227"/>
      <c r="F74" s="227"/>
      <c r="G74" s="227"/>
      <c r="H74" s="227"/>
      <c r="I74" s="227"/>
      <c r="J74" s="227"/>
      <c r="K74" s="227"/>
      <c r="L74" s="91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</row>
    <row r="75" spans="1:31" s="92" customFormat="1" ht="16.5" customHeight="1">
      <c r="A75" s="227"/>
      <c r="B75" s="90"/>
      <c r="C75" s="227"/>
      <c r="D75" s="227"/>
      <c r="E75" s="371" t="str">
        <f>E9</f>
        <v>SO 04.1 - Zpevněné plochy pojížděné - veřejná část</v>
      </c>
      <c r="F75" s="372"/>
      <c r="G75" s="372"/>
      <c r="H75" s="372"/>
      <c r="I75" s="227"/>
      <c r="J75" s="227"/>
      <c r="K75" s="227"/>
      <c r="L75" s="91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</row>
    <row r="76" spans="1:31" s="92" customFormat="1" ht="6.95" customHeight="1">
      <c r="A76" s="227"/>
      <c r="B76" s="90"/>
      <c r="C76" s="227"/>
      <c r="D76" s="227"/>
      <c r="E76" s="227"/>
      <c r="F76" s="227"/>
      <c r="G76" s="227"/>
      <c r="H76" s="227"/>
      <c r="I76" s="227"/>
      <c r="J76" s="227"/>
      <c r="K76" s="227"/>
      <c r="L76" s="91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</row>
    <row r="77" spans="1:31" s="92" customFormat="1" ht="12" customHeight="1">
      <c r="A77" s="227"/>
      <c r="B77" s="90"/>
      <c r="C77" s="228" t="s">
        <v>21</v>
      </c>
      <c r="D77" s="227"/>
      <c r="E77" s="227"/>
      <c r="F77" s="93" t="str">
        <f>F12</f>
        <v>Obec Věž</v>
      </c>
      <c r="G77" s="227"/>
      <c r="H77" s="227"/>
      <c r="I77" s="228" t="s">
        <v>23</v>
      </c>
      <c r="J77" s="94">
        <f>IF(J12="","",J12)</f>
        <v>44315</v>
      </c>
      <c r="K77" s="227"/>
      <c r="L77" s="91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</row>
    <row r="78" spans="1:31" s="92" customFormat="1" ht="6.95" customHeight="1">
      <c r="A78" s="227"/>
      <c r="B78" s="90"/>
      <c r="C78" s="227"/>
      <c r="D78" s="227"/>
      <c r="E78" s="227"/>
      <c r="F78" s="227"/>
      <c r="G78" s="227"/>
      <c r="H78" s="227"/>
      <c r="I78" s="227"/>
      <c r="J78" s="227"/>
      <c r="K78" s="227"/>
      <c r="L78" s="91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</row>
    <row r="79" spans="1:31" s="92" customFormat="1" ht="40.15" customHeight="1">
      <c r="A79" s="227"/>
      <c r="B79" s="90"/>
      <c r="C79" s="228" t="s">
        <v>24</v>
      </c>
      <c r="D79" s="227"/>
      <c r="E79" s="227"/>
      <c r="F79" s="93" t="str">
        <f>E15</f>
        <v xml:space="preserve">Kraj Vysočina, Žižkova 1882/57, 587 33 Jihlava </v>
      </c>
      <c r="G79" s="227"/>
      <c r="H79" s="227"/>
      <c r="I79" s="228" t="s">
        <v>32</v>
      </c>
      <c r="J79" s="231" t="str">
        <f>E21</f>
        <v>INVENTE s.r.o., Žerotínova 483/1, 370 04 Č. Buděj.</v>
      </c>
      <c r="K79" s="227"/>
      <c r="L79" s="91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</row>
    <row r="80" spans="1:31" s="92" customFormat="1" ht="15.2" customHeight="1">
      <c r="A80" s="227"/>
      <c r="B80" s="90"/>
      <c r="C80" s="228" t="s">
        <v>30</v>
      </c>
      <c r="D80" s="227"/>
      <c r="E80" s="227"/>
      <c r="F80" s="93" t="str">
        <f>IF(E18="","",E18)</f>
        <v>Vyplň údaj</v>
      </c>
      <c r="G80" s="227"/>
      <c r="H80" s="227"/>
      <c r="I80" s="228" t="s">
        <v>37</v>
      </c>
      <c r="J80" s="231" t="str">
        <f>E24</f>
        <v xml:space="preserve"> </v>
      </c>
      <c r="K80" s="227"/>
      <c r="L80" s="91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</row>
    <row r="81" spans="1:31" s="92" customFormat="1" ht="10.35" customHeight="1">
      <c r="A81" s="227"/>
      <c r="B81" s="90"/>
      <c r="C81" s="227"/>
      <c r="D81" s="227"/>
      <c r="E81" s="227"/>
      <c r="F81" s="227"/>
      <c r="G81" s="227"/>
      <c r="H81" s="227"/>
      <c r="I81" s="227"/>
      <c r="J81" s="227"/>
      <c r="K81" s="227"/>
      <c r="L81" s="91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</row>
    <row r="82" spans="1:31" s="140" customFormat="1" ht="29.25" customHeight="1">
      <c r="A82" s="131"/>
      <c r="B82" s="132"/>
      <c r="C82" s="133" t="s">
        <v>157</v>
      </c>
      <c r="D82" s="134" t="s">
        <v>60</v>
      </c>
      <c r="E82" s="134" t="s">
        <v>56</v>
      </c>
      <c r="F82" s="134" t="s">
        <v>57</v>
      </c>
      <c r="G82" s="134" t="s">
        <v>158</v>
      </c>
      <c r="H82" s="134" t="s">
        <v>159</v>
      </c>
      <c r="I82" s="134" t="s">
        <v>160</v>
      </c>
      <c r="J82" s="134" t="s">
        <v>132</v>
      </c>
      <c r="K82" s="135" t="s">
        <v>161</v>
      </c>
      <c r="L82" s="136"/>
      <c r="M82" s="137" t="s">
        <v>3</v>
      </c>
      <c r="N82" s="138" t="s">
        <v>45</v>
      </c>
      <c r="O82" s="138" t="s">
        <v>162</v>
      </c>
      <c r="P82" s="138" t="s">
        <v>163</v>
      </c>
      <c r="Q82" s="138" t="s">
        <v>164</v>
      </c>
      <c r="R82" s="138" t="s">
        <v>165</v>
      </c>
      <c r="S82" s="138" t="s">
        <v>166</v>
      </c>
      <c r="T82" s="139" t="s">
        <v>167</v>
      </c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</row>
    <row r="83" spans="1:63" s="92" customFormat="1" ht="22.9" customHeight="1">
      <c r="A83" s="227"/>
      <c r="B83" s="90"/>
      <c r="C83" s="141" t="s">
        <v>168</v>
      </c>
      <c r="D83" s="227"/>
      <c r="E83" s="227"/>
      <c r="F83" s="227"/>
      <c r="G83" s="227"/>
      <c r="H83" s="227"/>
      <c r="I83" s="227"/>
      <c r="J83" s="142">
        <f>BK83</f>
        <v>0</v>
      </c>
      <c r="K83" s="227"/>
      <c r="L83" s="90"/>
      <c r="M83" s="143"/>
      <c r="N83" s="144"/>
      <c r="O83" s="99"/>
      <c r="P83" s="145">
        <f>P84</f>
        <v>0</v>
      </c>
      <c r="Q83" s="99"/>
      <c r="R83" s="145">
        <f>R84</f>
        <v>8.8163338</v>
      </c>
      <c r="S83" s="99"/>
      <c r="T83" s="146">
        <f>T84</f>
        <v>0</v>
      </c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T83" s="82" t="s">
        <v>74</v>
      </c>
      <c r="AU83" s="82" t="s">
        <v>133</v>
      </c>
      <c r="BK83" s="147">
        <f>BK84</f>
        <v>0</v>
      </c>
    </row>
    <row r="84" spans="2:63" s="148" customFormat="1" ht="25.9" customHeight="1">
      <c r="B84" s="149"/>
      <c r="D84" s="150" t="s">
        <v>74</v>
      </c>
      <c r="E84" s="151" t="s">
        <v>169</v>
      </c>
      <c r="F84" s="151" t="s">
        <v>170</v>
      </c>
      <c r="J84" s="152">
        <f>BK84</f>
        <v>0</v>
      </c>
      <c r="L84" s="149"/>
      <c r="M84" s="153"/>
      <c r="N84" s="154"/>
      <c r="O84" s="154"/>
      <c r="P84" s="155">
        <f>P85+P98+P102</f>
        <v>0</v>
      </c>
      <c r="Q84" s="154"/>
      <c r="R84" s="155">
        <f>R85+R98+R102</f>
        <v>8.8163338</v>
      </c>
      <c r="S84" s="154"/>
      <c r="T84" s="156">
        <f>T85+T98+T102</f>
        <v>0</v>
      </c>
      <c r="AR84" s="150" t="s">
        <v>83</v>
      </c>
      <c r="AT84" s="157" t="s">
        <v>74</v>
      </c>
      <c r="AU84" s="157" t="s">
        <v>75</v>
      </c>
      <c r="AY84" s="150" t="s">
        <v>171</v>
      </c>
      <c r="BK84" s="158">
        <f>BK85+BK98+BK102</f>
        <v>0</v>
      </c>
    </row>
    <row r="85" spans="2:63" s="148" customFormat="1" ht="22.9" customHeight="1">
      <c r="B85" s="149"/>
      <c r="D85" s="150" t="s">
        <v>74</v>
      </c>
      <c r="E85" s="159" t="s">
        <v>83</v>
      </c>
      <c r="F85" s="159" t="s">
        <v>172</v>
      </c>
      <c r="J85" s="160">
        <f>BK85</f>
        <v>0</v>
      </c>
      <c r="L85" s="149"/>
      <c r="M85" s="153"/>
      <c r="N85" s="154"/>
      <c r="O85" s="154"/>
      <c r="P85" s="155">
        <f>SUM(P86:P97)</f>
        <v>0</v>
      </c>
      <c r="Q85" s="154"/>
      <c r="R85" s="155">
        <f>SUM(R86:R97)</f>
        <v>0</v>
      </c>
      <c r="S85" s="154"/>
      <c r="T85" s="156">
        <f>SUM(T86:T97)</f>
        <v>0</v>
      </c>
      <c r="AR85" s="150" t="s">
        <v>83</v>
      </c>
      <c r="AT85" s="157" t="s">
        <v>74</v>
      </c>
      <c r="AU85" s="157" t="s">
        <v>83</v>
      </c>
      <c r="AY85" s="150" t="s">
        <v>171</v>
      </c>
      <c r="BK85" s="158">
        <f>SUM(BK86:BK97)</f>
        <v>0</v>
      </c>
    </row>
    <row r="86" spans="1:65" s="92" customFormat="1" ht="16.5" customHeight="1">
      <c r="A86" s="227"/>
      <c r="B86" s="90"/>
      <c r="C86" s="161" t="s">
        <v>83</v>
      </c>
      <c r="D86" s="161" t="s">
        <v>173</v>
      </c>
      <c r="E86" s="162" t="s">
        <v>3220</v>
      </c>
      <c r="F86" s="163" t="s">
        <v>3221</v>
      </c>
      <c r="G86" s="164" t="s">
        <v>187</v>
      </c>
      <c r="H86" s="165">
        <v>10.347</v>
      </c>
      <c r="I86" s="75"/>
      <c r="J86" s="166">
        <f>ROUND(I86*H86,2)</f>
        <v>0</v>
      </c>
      <c r="K86" s="163" t="s">
        <v>177</v>
      </c>
      <c r="L86" s="90"/>
      <c r="M86" s="167" t="s">
        <v>3</v>
      </c>
      <c r="N86" s="168" t="s">
        <v>47</v>
      </c>
      <c r="O86" s="169"/>
      <c r="P86" s="170">
        <f>O86*H86</f>
        <v>0</v>
      </c>
      <c r="Q86" s="170">
        <v>0</v>
      </c>
      <c r="R86" s="170">
        <f>Q86*H86</f>
        <v>0</v>
      </c>
      <c r="S86" s="170">
        <v>0</v>
      </c>
      <c r="T86" s="171">
        <f>S86*H86</f>
        <v>0</v>
      </c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R86" s="172" t="s">
        <v>178</v>
      </c>
      <c r="AT86" s="172" t="s">
        <v>173</v>
      </c>
      <c r="AU86" s="172" t="s">
        <v>179</v>
      </c>
      <c r="AY86" s="82" t="s">
        <v>171</v>
      </c>
      <c r="BE86" s="173">
        <f>IF(N86="základní",J86,0)</f>
        <v>0</v>
      </c>
      <c r="BF86" s="173">
        <f>IF(N86="snížená",J86,0)</f>
        <v>0</v>
      </c>
      <c r="BG86" s="173">
        <f>IF(N86="zákl. přenesená",J86,0)</f>
        <v>0</v>
      </c>
      <c r="BH86" s="173">
        <f>IF(N86="sníž. přenesená",J86,0)</f>
        <v>0</v>
      </c>
      <c r="BI86" s="173">
        <f>IF(N86="nulová",J86,0)</f>
        <v>0</v>
      </c>
      <c r="BJ86" s="82" t="s">
        <v>179</v>
      </c>
      <c r="BK86" s="173">
        <f>ROUND(I86*H86,2)</f>
        <v>0</v>
      </c>
      <c r="BL86" s="82" t="s">
        <v>178</v>
      </c>
      <c r="BM86" s="172" t="s">
        <v>3255</v>
      </c>
    </row>
    <row r="87" spans="2:51" s="182" customFormat="1" ht="12">
      <c r="B87" s="183"/>
      <c r="D87" s="176" t="s">
        <v>181</v>
      </c>
      <c r="E87" s="184" t="s">
        <v>3</v>
      </c>
      <c r="F87" s="185" t="s">
        <v>3256</v>
      </c>
      <c r="H87" s="186">
        <v>10.347</v>
      </c>
      <c r="L87" s="183"/>
      <c r="M87" s="187"/>
      <c r="N87" s="188"/>
      <c r="O87" s="188"/>
      <c r="P87" s="188"/>
      <c r="Q87" s="188"/>
      <c r="R87" s="188"/>
      <c r="S87" s="188"/>
      <c r="T87" s="189"/>
      <c r="AT87" s="184" t="s">
        <v>181</v>
      </c>
      <c r="AU87" s="184" t="s">
        <v>179</v>
      </c>
      <c r="AV87" s="182" t="s">
        <v>179</v>
      </c>
      <c r="AW87" s="182" t="s">
        <v>36</v>
      </c>
      <c r="AX87" s="182" t="s">
        <v>75</v>
      </c>
      <c r="AY87" s="184" t="s">
        <v>171</v>
      </c>
    </row>
    <row r="88" spans="2:51" s="190" customFormat="1" ht="12">
      <c r="B88" s="191"/>
      <c r="D88" s="176" t="s">
        <v>181</v>
      </c>
      <c r="E88" s="192" t="s">
        <v>3</v>
      </c>
      <c r="F88" s="193" t="s">
        <v>184</v>
      </c>
      <c r="H88" s="194">
        <v>10.347</v>
      </c>
      <c r="L88" s="191"/>
      <c r="M88" s="195"/>
      <c r="N88" s="196"/>
      <c r="O88" s="196"/>
      <c r="P88" s="196"/>
      <c r="Q88" s="196"/>
      <c r="R88" s="196"/>
      <c r="S88" s="196"/>
      <c r="T88" s="197"/>
      <c r="AT88" s="192" t="s">
        <v>181</v>
      </c>
      <c r="AU88" s="192" t="s">
        <v>179</v>
      </c>
      <c r="AV88" s="190" t="s">
        <v>178</v>
      </c>
      <c r="AW88" s="190" t="s">
        <v>36</v>
      </c>
      <c r="AX88" s="190" t="s">
        <v>83</v>
      </c>
      <c r="AY88" s="192" t="s">
        <v>171</v>
      </c>
    </row>
    <row r="89" spans="1:65" s="92" customFormat="1" ht="36">
      <c r="A89" s="227"/>
      <c r="B89" s="90"/>
      <c r="C89" s="161" t="s">
        <v>179</v>
      </c>
      <c r="D89" s="161" t="s">
        <v>173</v>
      </c>
      <c r="E89" s="162" t="s">
        <v>202</v>
      </c>
      <c r="F89" s="163" t="s">
        <v>203</v>
      </c>
      <c r="G89" s="164" t="s">
        <v>187</v>
      </c>
      <c r="H89" s="165">
        <v>10.347</v>
      </c>
      <c r="I89" s="75"/>
      <c r="J89" s="166">
        <f aca="true" t="shared" si="0" ref="J89:J94">ROUND(I89*H89,2)</f>
        <v>0</v>
      </c>
      <c r="K89" s="163" t="s">
        <v>177</v>
      </c>
      <c r="L89" s="90"/>
      <c r="M89" s="167" t="s">
        <v>3</v>
      </c>
      <c r="N89" s="168" t="s">
        <v>47</v>
      </c>
      <c r="O89" s="169"/>
      <c r="P89" s="170">
        <f aca="true" t="shared" si="1" ref="P89:P94">O89*H89</f>
        <v>0</v>
      </c>
      <c r="Q89" s="170">
        <v>0</v>
      </c>
      <c r="R89" s="170">
        <f aca="true" t="shared" si="2" ref="R89:R94">Q89*H89</f>
        <v>0</v>
      </c>
      <c r="S89" s="170">
        <v>0</v>
      </c>
      <c r="T89" s="171">
        <f aca="true" t="shared" si="3" ref="T89:T94">S89*H89</f>
        <v>0</v>
      </c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R89" s="172" t="s">
        <v>178</v>
      </c>
      <c r="AT89" s="172" t="s">
        <v>173</v>
      </c>
      <c r="AU89" s="172" t="s">
        <v>179</v>
      </c>
      <c r="AY89" s="82" t="s">
        <v>171</v>
      </c>
      <c r="BE89" s="173">
        <f aca="true" t="shared" si="4" ref="BE89:BE94">IF(N89="základní",J89,0)</f>
        <v>0</v>
      </c>
      <c r="BF89" s="173">
        <f aca="true" t="shared" si="5" ref="BF89:BF94">IF(N89="snížená",J89,0)</f>
        <v>0</v>
      </c>
      <c r="BG89" s="173">
        <f aca="true" t="shared" si="6" ref="BG89:BG94">IF(N89="zákl. přenesená",J89,0)</f>
        <v>0</v>
      </c>
      <c r="BH89" s="173">
        <f aca="true" t="shared" si="7" ref="BH89:BH94">IF(N89="sníž. přenesená",J89,0)</f>
        <v>0</v>
      </c>
      <c r="BI89" s="173">
        <f aca="true" t="shared" si="8" ref="BI89:BI94">IF(N89="nulová",J89,0)</f>
        <v>0</v>
      </c>
      <c r="BJ89" s="82" t="s">
        <v>179</v>
      </c>
      <c r="BK89" s="173">
        <f aca="true" t="shared" si="9" ref="BK89:BK94">ROUND(I89*H89,2)</f>
        <v>0</v>
      </c>
      <c r="BL89" s="82" t="s">
        <v>178</v>
      </c>
      <c r="BM89" s="172" t="s">
        <v>3257</v>
      </c>
    </row>
    <row r="90" spans="1:65" s="92" customFormat="1" ht="36">
      <c r="A90" s="227"/>
      <c r="B90" s="90"/>
      <c r="C90" s="161" t="s">
        <v>193</v>
      </c>
      <c r="D90" s="161" t="s">
        <v>173</v>
      </c>
      <c r="E90" s="162" t="s">
        <v>207</v>
      </c>
      <c r="F90" s="163" t="s">
        <v>208</v>
      </c>
      <c r="G90" s="164" t="s">
        <v>187</v>
      </c>
      <c r="H90" s="165">
        <v>10.347</v>
      </c>
      <c r="I90" s="75"/>
      <c r="J90" s="166">
        <f t="shared" si="0"/>
        <v>0</v>
      </c>
      <c r="K90" s="163" t="s">
        <v>177</v>
      </c>
      <c r="L90" s="90"/>
      <c r="M90" s="167" t="s">
        <v>3</v>
      </c>
      <c r="N90" s="168" t="s">
        <v>47</v>
      </c>
      <c r="O90" s="169"/>
      <c r="P90" s="170">
        <f t="shared" si="1"/>
        <v>0</v>
      </c>
      <c r="Q90" s="170">
        <v>0</v>
      </c>
      <c r="R90" s="170">
        <f t="shared" si="2"/>
        <v>0</v>
      </c>
      <c r="S90" s="170">
        <v>0</v>
      </c>
      <c r="T90" s="171">
        <f t="shared" si="3"/>
        <v>0</v>
      </c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R90" s="172" t="s">
        <v>178</v>
      </c>
      <c r="AT90" s="172" t="s">
        <v>173</v>
      </c>
      <c r="AU90" s="172" t="s">
        <v>179</v>
      </c>
      <c r="AY90" s="82" t="s">
        <v>171</v>
      </c>
      <c r="BE90" s="173">
        <f t="shared" si="4"/>
        <v>0</v>
      </c>
      <c r="BF90" s="173">
        <f t="shared" si="5"/>
        <v>0</v>
      </c>
      <c r="BG90" s="173">
        <f t="shared" si="6"/>
        <v>0</v>
      </c>
      <c r="BH90" s="173">
        <f t="shared" si="7"/>
        <v>0</v>
      </c>
      <c r="BI90" s="173">
        <f t="shared" si="8"/>
        <v>0</v>
      </c>
      <c r="BJ90" s="82" t="s">
        <v>179</v>
      </c>
      <c r="BK90" s="173">
        <f t="shared" si="9"/>
        <v>0</v>
      </c>
      <c r="BL90" s="82" t="s">
        <v>178</v>
      </c>
      <c r="BM90" s="172" t="s">
        <v>3258</v>
      </c>
    </row>
    <row r="91" spans="1:65" s="92" customFormat="1" ht="36">
      <c r="A91" s="227"/>
      <c r="B91" s="90"/>
      <c r="C91" s="161" t="s">
        <v>178</v>
      </c>
      <c r="D91" s="161" t="s">
        <v>173</v>
      </c>
      <c r="E91" s="162" t="s">
        <v>3226</v>
      </c>
      <c r="F91" s="163" t="s">
        <v>3227</v>
      </c>
      <c r="G91" s="164" t="s">
        <v>187</v>
      </c>
      <c r="H91" s="165">
        <v>10.347</v>
      </c>
      <c r="I91" s="75"/>
      <c r="J91" s="166">
        <f t="shared" si="0"/>
        <v>0</v>
      </c>
      <c r="K91" s="163" t="s">
        <v>177</v>
      </c>
      <c r="L91" s="90"/>
      <c r="M91" s="167" t="s">
        <v>3</v>
      </c>
      <c r="N91" s="168" t="s">
        <v>47</v>
      </c>
      <c r="O91" s="169"/>
      <c r="P91" s="170">
        <f t="shared" si="1"/>
        <v>0</v>
      </c>
      <c r="Q91" s="170">
        <v>0</v>
      </c>
      <c r="R91" s="170">
        <f t="shared" si="2"/>
        <v>0</v>
      </c>
      <c r="S91" s="170">
        <v>0</v>
      </c>
      <c r="T91" s="171">
        <f t="shared" si="3"/>
        <v>0</v>
      </c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R91" s="172" t="s">
        <v>178</v>
      </c>
      <c r="AT91" s="172" t="s">
        <v>173</v>
      </c>
      <c r="AU91" s="172" t="s">
        <v>179</v>
      </c>
      <c r="AY91" s="82" t="s">
        <v>171</v>
      </c>
      <c r="BE91" s="173">
        <f t="shared" si="4"/>
        <v>0</v>
      </c>
      <c r="BF91" s="173">
        <f t="shared" si="5"/>
        <v>0</v>
      </c>
      <c r="BG91" s="173">
        <f t="shared" si="6"/>
        <v>0</v>
      </c>
      <c r="BH91" s="173">
        <f t="shared" si="7"/>
        <v>0</v>
      </c>
      <c r="BI91" s="173">
        <f t="shared" si="8"/>
        <v>0</v>
      </c>
      <c r="BJ91" s="82" t="s">
        <v>179</v>
      </c>
      <c r="BK91" s="173">
        <f t="shared" si="9"/>
        <v>0</v>
      </c>
      <c r="BL91" s="82" t="s">
        <v>178</v>
      </c>
      <c r="BM91" s="172" t="s">
        <v>3259</v>
      </c>
    </row>
    <row r="92" spans="1:65" s="92" customFormat="1" ht="24">
      <c r="A92" s="227"/>
      <c r="B92" s="90"/>
      <c r="C92" s="161" t="s">
        <v>206</v>
      </c>
      <c r="D92" s="161" t="s">
        <v>173</v>
      </c>
      <c r="E92" s="162" t="s">
        <v>3230</v>
      </c>
      <c r="F92" s="163" t="s">
        <v>3231</v>
      </c>
      <c r="G92" s="164" t="s">
        <v>187</v>
      </c>
      <c r="H92" s="165">
        <v>10.347</v>
      </c>
      <c r="I92" s="75"/>
      <c r="J92" s="166">
        <f t="shared" si="0"/>
        <v>0</v>
      </c>
      <c r="K92" s="163" t="s">
        <v>177</v>
      </c>
      <c r="L92" s="90"/>
      <c r="M92" s="167" t="s">
        <v>3</v>
      </c>
      <c r="N92" s="168" t="s">
        <v>47</v>
      </c>
      <c r="O92" s="169"/>
      <c r="P92" s="170">
        <f t="shared" si="1"/>
        <v>0</v>
      </c>
      <c r="Q92" s="170">
        <v>0</v>
      </c>
      <c r="R92" s="170">
        <f t="shared" si="2"/>
        <v>0</v>
      </c>
      <c r="S92" s="170">
        <v>0</v>
      </c>
      <c r="T92" s="171">
        <f t="shared" si="3"/>
        <v>0</v>
      </c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R92" s="172" t="s">
        <v>178</v>
      </c>
      <c r="AT92" s="172" t="s">
        <v>173</v>
      </c>
      <c r="AU92" s="172" t="s">
        <v>179</v>
      </c>
      <c r="AY92" s="82" t="s">
        <v>171</v>
      </c>
      <c r="BE92" s="173">
        <f t="shared" si="4"/>
        <v>0</v>
      </c>
      <c r="BF92" s="173">
        <f t="shared" si="5"/>
        <v>0</v>
      </c>
      <c r="BG92" s="173">
        <f t="shared" si="6"/>
        <v>0</v>
      </c>
      <c r="BH92" s="173">
        <f t="shared" si="7"/>
        <v>0</v>
      </c>
      <c r="BI92" s="173">
        <f t="shared" si="8"/>
        <v>0</v>
      </c>
      <c r="BJ92" s="82" t="s">
        <v>179</v>
      </c>
      <c r="BK92" s="173">
        <f t="shared" si="9"/>
        <v>0</v>
      </c>
      <c r="BL92" s="82" t="s">
        <v>178</v>
      </c>
      <c r="BM92" s="172" t="s">
        <v>3260</v>
      </c>
    </row>
    <row r="93" spans="1:65" s="92" customFormat="1" ht="24">
      <c r="A93" s="227"/>
      <c r="B93" s="90"/>
      <c r="C93" s="161" t="s">
        <v>210</v>
      </c>
      <c r="D93" s="161" t="s">
        <v>173</v>
      </c>
      <c r="E93" s="162" t="s">
        <v>3234</v>
      </c>
      <c r="F93" s="163" t="s">
        <v>228</v>
      </c>
      <c r="G93" s="164" t="s">
        <v>187</v>
      </c>
      <c r="H93" s="165">
        <v>10.347</v>
      </c>
      <c r="I93" s="75"/>
      <c r="J93" s="166">
        <f t="shared" si="0"/>
        <v>0</v>
      </c>
      <c r="K93" s="163" t="s">
        <v>177</v>
      </c>
      <c r="L93" s="90"/>
      <c r="M93" s="167" t="s">
        <v>3</v>
      </c>
      <c r="N93" s="168" t="s">
        <v>47</v>
      </c>
      <c r="O93" s="169"/>
      <c r="P93" s="170">
        <f t="shared" si="1"/>
        <v>0</v>
      </c>
      <c r="Q93" s="170">
        <v>0</v>
      </c>
      <c r="R93" s="170">
        <f t="shared" si="2"/>
        <v>0</v>
      </c>
      <c r="S93" s="170">
        <v>0</v>
      </c>
      <c r="T93" s="171">
        <f t="shared" si="3"/>
        <v>0</v>
      </c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R93" s="172" t="s">
        <v>178</v>
      </c>
      <c r="AT93" s="172" t="s">
        <v>173</v>
      </c>
      <c r="AU93" s="172" t="s">
        <v>179</v>
      </c>
      <c r="AY93" s="82" t="s">
        <v>171</v>
      </c>
      <c r="BE93" s="173">
        <f t="shared" si="4"/>
        <v>0</v>
      </c>
      <c r="BF93" s="173">
        <f t="shared" si="5"/>
        <v>0</v>
      </c>
      <c r="BG93" s="173">
        <f t="shared" si="6"/>
        <v>0</v>
      </c>
      <c r="BH93" s="173">
        <f t="shared" si="7"/>
        <v>0</v>
      </c>
      <c r="BI93" s="173">
        <f t="shared" si="8"/>
        <v>0</v>
      </c>
      <c r="BJ93" s="82" t="s">
        <v>179</v>
      </c>
      <c r="BK93" s="173">
        <f t="shared" si="9"/>
        <v>0</v>
      </c>
      <c r="BL93" s="82" t="s">
        <v>178</v>
      </c>
      <c r="BM93" s="172" t="s">
        <v>3261</v>
      </c>
    </row>
    <row r="94" spans="1:65" s="92" customFormat="1" ht="24">
      <c r="A94" s="227"/>
      <c r="B94" s="90"/>
      <c r="C94" s="161" t="s">
        <v>215</v>
      </c>
      <c r="D94" s="161" t="s">
        <v>173</v>
      </c>
      <c r="E94" s="162" t="s">
        <v>220</v>
      </c>
      <c r="F94" s="163" t="s">
        <v>221</v>
      </c>
      <c r="G94" s="164" t="s">
        <v>222</v>
      </c>
      <c r="H94" s="165">
        <v>17.59</v>
      </c>
      <c r="I94" s="75"/>
      <c r="J94" s="166">
        <f t="shared" si="0"/>
        <v>0</v>
      </c>
      <c r="K94" s="163" t="s">
        <v>177</v>
      </c>
      <c r="L94" s="90"/>
      <c r="M94" s="167" t="s">
        <v>3</v>
      </c>
      <c r="N94" s="168" t="s">
        <v>47</v>
      </c>
      <c r="O94" s="169"/>
      <c r="P94" s="170">
        <f t="shared" si="1"/>
        <v>0</v>
      </c>
      <c r="Q94" s="170">
        <v>0</v>
      </c>
      <c r="R94" s="170">
        <f t="shared" si="2"/>
        <v>0</v>
      </c>
      <c r="S94" s="170">
        <v>0</v>
      </c>
      <c r="T94" s="171">
        <f t="shared" si="3"/>
        <v>0</v>
      </c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R94" s="172" t="s">
        <v>178</v>
      </c>
      <c r="AT94" s="172" t="s">
        <v>173</v>
      </c>
      <c r="AU94" s="172" t="s">
        <v>179</v>
      </c>
      <c r="AY94" s="82" t="s">
        <v>171</v>
      </c>
      <c r="BE94" s="173">
        <f t="shared" si="4"/>
        <v>0</v>
      </c>
      <c r="BF94" s="173">
        <f t="shared" si="5"/>
        <v>0</v>
      </c>
      <c r="BG94" s="173">
        <f t="shared" si="6"/>
        <v>0</v>
      </c>
      <c r="BH94" s="173">
        <f t="shared" si="7"/>
        <v>0</v>
      </c>
      <c r="BI94" s="173">
        <f t="shared" si="8"/>
        <v>0</v>
      </c>
      <c r="BJ94" s="82" t="s">
        <v>179</v>
      </c>
      <c r="BK94" s="173">
        <f t="shared" si="9"/>
        <v>0</v>
      </c>
      <c r="BL94" s="82" t="s">
        <v>178</v>
      </c>
      <c r="BM94" s="172" t="s">
        <v>3262</v>
      </c>
    </row>
    <row r="95" spans="2:51" s="182" customFormat="1" ht="12">
      <c r="B95" s="183"/>
      <c r="D95" s="176" t="s">
        <v>181</v>
      </c>
      <c r="F95" s="185" t="s">
        <v>3263</v>
      </c>
      <c r="H95" s="186">
        <v>17.59</v>
      </c>
      <c r="L95" s="183"/>
      <c r="M95" s="187"/>
      <c r="N95" s="188"/>
      <c r="O95" s="188"/>
      <c r="P95" s="188"/>
      <c r="Q95" s="188"/>
      <c r="R95" s="188"/>
      <c r="S95" s="188"/>
      <c r="T95" s="189"/>
      <c r="AT95" s="184" t="s">
        <v>181</v>
      </c>
      <c r="AU95" s="184" t="s">
        <v>179</v>
      </c>
      <c r="AV95" s="182" t="s">
        <v>179</v>
      </c>
      <c r="AW95" s="182" t="s">
        <v>4</v>
      </c>
      <c r="AX95" s="182" t="s">
        <v>83</v>
      </c>
      <c r="AY95" s="184" t="s">
        <v>171</v>
      </c>
    </row>
    <row r="96" spans="1:65" s="92" customFormat="1" ht="16.5" customHeight="1">
      <c r="A96" s="227"/>
      <c r="B96" s="90"/>
      <c r="C96" s="161" t="s">
        <v>219</v>
      </c>
      <c r="D96" s="161" t="s">
        <v>173</v>
      </c>
      <c r="E96" s="162" t="s">
        <v>3238</v>
      </c>
      <c r="F96" s="163" t="s">
        <v>3239</v>
      </c>
      <c r="G96" s="164" t="s">
        <v>176</v>
      </c>
      <c r="H96" s="165">
        <v>34.49</v>
      </c>
      <c r="I96" s="75"/>
      <c r="J96" s="166">
        <f>ROUND(I96*H96,2)</f>
        <v>0</v>
      </c>
      <c r="K96" s="163" t="s">
        <v>3</v>
      </c>
      <c r="L96" s="90"/>
      <c r="M96" s="167" t="s">
        <v>3</v>
      </c>
      <c r="N96" s="168" t="s">
        <v>47</v>
      </c>
      <c r="O96" s="169"/>
      <c r="P96" s="170">
        <f>O96*H96</f>
        <v>0</v>
      </c>
      <c r="Q96" s="170">
        <v>0</v>
      </c>
      <c r="R96" s="170">
        <f>Q96*H96</f>
        <v>0</v>
      </c>
      <c r="S96" s="170">
        <v>0</v>
      </c>
      <c r="T96" s="171">
        <f>S96*H96</f>
        <v>0</v>
      </c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R96" s="172" t="s">
        <v>178</v>
      </c>
      <c r="AT96" s="172" t="s">
        <v>173</v>
      </c>
      <c r="AU96" s="172" t="s">
        <v>179</v>
      </c>
      <c r="AY96" s="82" t="s">
        <v>171</v>
      </c>
      <c r="BE96" s="173">
        <f>IF(N96="základní",J96,0)</f>
        <v>0</v>
      </c>
      <c r="BF96" s="173">
        <f>IF(N96="snížená",J96,0)</f>
        <v>0</v>
      </c>
      <c r="BG96" s="173">
        <f>IF(N96="zákl. přenesená",J96,0)</f>
        <v>0</v>
      </c>
      <c r="BH96" s="173">
        <f>IF(N96="sníž. přenesená",J96,0)</f>
        <v>0</v>
      </c>
      <c r="BI96" s="173">
        <f>IF(N96="nulová",J96,0)</f>
        <v>0</v>
      </c>
      <c r="BJ96" s="82" t="s">
        <v>179</v>
      </c>
      <c r="BK96" s="173">
        <f>ROUND(I96*H96,2)</f>
        <v>0</v>
      </c>
      <c r="BL96" s="82" t="s">
        <v>178</v>
      </c>
      <c r="BM96" s="172" t="s">
        <v>3264</v>
      </c>
    </row>
    <row r="97" spans="2:51" s="182" customFormat="1" ht="12">
      <c r="B97" s="183"/>
      <c r="D97" s="176" t="s">
        <v>181</v>
      </c>
      <c r="E97" s="184" t="s">
        <v>3</v>
      </c>
      <c r="F97" s="185" t="s">
        <v>3265</v>
      </c>
      <c r="H97" s="186">
        <v>34.49</v>
      </c>
      <c r="L97" s="183"/>
      <c r="M97" s="187"/>
      <c r="N97" s="188"/>
      <c r="O97" s="188"/>
      <c r="P97" s="188"/>
      <c r="Q97" s="188"/>
      <c r="R97" s="188"/>
      <c r="S97" s="188"/>
      <c r="T97" s="189"/>
      <c r="AT97" s="184" t="s">
        <v>181</v>
      </c>
      <c r="AU97" s="184" t="s">
        <v>179</v>
      </c>
      <c r="AV97" s="182" t="s">
        <v>179</v>
      </c>
      <c r="AW97" s="182" t="s">
        <v>36</v>
      </c>
      <c r="AX97" s="182" t="s">
        <v>83</v>
      </c>
      <c r="AY97" s="184" t="s">
        <v>171</v>
      </c>
    </row>
    <row r="98" spans="2:63" s="148" customFormat="1" ht="22.9" customHeight="1">
      <c r="B98" s="149"/>
      <c r="D98" s="150" t="s">
        <v>74</v>
      </c>
      <c r="E98" s="159" t="s">
        <v>206</v>
      </c>
      <c r="F98" s="159" t="s">
        <v>3241</v>
      </c>
      <c r="J98" s="160">
        <f>BK98</f>
        <v>0</v>
      </c>
      <c r="L98" s="149"/>
      <c r="M98" s="153"/>
      <c r="N98" s="154"/>
      <c r="O98" s="154"/>
      <c r="P98" s="155">
        <f>SUM(P99:P101)</f>
        <v>0</v>
      </c>
      <c r="Q98" s="154"/>
      <c r="R98" s="155">
        <f>SUM(R99:R101)</f>
        <v>8.8163338</v>
      </c>
      <c r="S98" s="154"/>
      <c r="T98" s="156">
        <f>SUM(T99:T101)</f>
        <v>0</v>
      </c>
      <c r="AR98" s="150" t="s">
        <v>83</v>
      </c>
      <c r="AT98" s="157" t="s">
        <v>74</v>
      </c>
      <c r="AU98" s="157" t="s">
        <v>83</v>
      </c>
      <c r="AY98" s="150" t="s">
        <v>171</v>
      </c>
      <c r="BK98" s="158">
        <f>SUM(BK99:BK101)</f>
        <v>0</v>
      </c>
    </row>
    <row r="99" spans="1:65" s="92" customFormat="1" ht="16.5" customHeight="1">
      <c r="A99" s="227"/>
      <c r="B99" s="90"/>
      <c r="C99" s="161" t="s">
        <v>226</v>
      </c>
      <c r="D99" s="161" t="s">
        <v>173</v>
      </c>
      <c r="E99" s="162" t="s">
        <v>3242</v>
      </c>
      <c r="F99" s="163" t="s">
        <v>3243</v>
      </c>
      <c r="G99" s="164" t="s">
        <v>176</v>
      </c>
      <c r="H99" s="165">
        <v>40.49</v>
      </c>
      <c r="I99" s="75"/>
      <c r="J99" s="166">
        <f>ROUND(I99*H99,2)</f>
        <v>0</v>
      </c>
      <c r="K99" s="163" t="s">
        <v>177</v>
      </c>
      <c r="L99" s="90"/>
      <c r="M99" s="167" t="s">
        <v>3</v>
      </c>
      <c r="N99" s="168" t="s">
        <v>47</v>
      </c>
      <c r="O99" s="169"/>
      <c r="P99" s="170">
        <f>O99*H99</f>
        <v>0</v>
      </c>
      <c r="Q99" s="170">
        <v>0</v>
      </c>
      <c r="R99" s="170">
        <f>Q99*H99</f>
        <v>0</v>
      </c>
      <c r="S99" s="170">
        <v>0</v>
      </c>
      <c r="T99" s="171">
        <f>S99*H99</f>
        <v>0</v>
      </c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R99" s="172" t="s">
        <v>178</v>
      </c>
      <c r="AT99" s="172" t="s">
        <v>173</v>
      </c>
      <c r="AU99" s="172" t="s">
        <v>179</v>
      </c>
      <c r="AY99" s="82" t="s">
        <v>171</v>
      </c>
      <c r="BE99" s="173">
        <f>IF(N99="základní",J99,0)</f>
        <v>0</v>
      </c>
      <c r="BF99" s="173">
        <f>IF(N99="snížená",J99,0)</f>
        <v>0</v>
      </c>
      <c r="BG99" s="173">
        <f>IF(N99="zákl. přenesená",J99,0)</f>
        <v>0</v>
      </c>
      <c r="BH99" s="173">
        <f>IF(N99="sníž. přenesená",J99,0)</f>
        <v>0</v>
      </c>
      <c r="BI99" s="173">
        <f>IF(N99="nulová",J99,0)</f>
        <v>0</v>
      </c>
      <c r="BJ99" s="82" t="s">
        <v>179</v>
      </c>
      <c r="BK99" s="173">
        <f>ROUND(I99*H99,2)</f>
        <v>0</v>
      </c>
      <c r="BL99" s="82" t="s">
        <v>178</v>
      </c>
      <c r="BM99" s="172" t="s">
        <v>3266</v>
      </c>
    </row>
    <row r="100" spans="1:65" s="92" customFormat="1" ht="44.25" customHeight="1">
      <c r="A100" s="227"/>
      <c r="B100" s="90"/>
      <c r="C100" s="161" t="s">
        <v>230</v>
      </c>
      <c r="D100" s="161" t="s">
        <v>173</v>
      </c>
      <c r="E100" s="162" t="s">
        <v>3245</v>
      </c>
      <c r="F100" s="163" t="s">
        <v>3246</v>
      </c>
      <c r="G100" s="164" t="s">
        <v>176</v>
      </c>
      <c r="H100" s="165">
        <v>34.49</v>
      </c>
      <c r="I100" s="75"/>
      <c r="J100" s="166">
        <f>ROUND(I100*H100,2)</f>
        <v>0</v>
      </c>
      <c r="K100" s="163" t="s">
        <v>177</v>
      </c>
      <c r="L100" s="90"/>
      <c r="M100" s="167" t="s">
        <v>3</v>
      </c>
      <c r="N100" s="168" t="s">
        <v>47</v>
      </c>
      <c r="O100" s="169"/>
      <c r="P100" s="170">
        <f>O100*H100</f>
        <v>0</v>
      </c>
      <c r="Q100" s="170">
        <v>0.10362</v>
      </c>
      <c r="R100" s="170">
        <f>Q100*H100</f>
        <v>3.5738538</v>
      </c>
      <c r="S100" s="170">
        <v>0</v>
      </c>
      <c r="T100" s="171">
        <f>S100*H100</f>
        <v>0</v>
      </c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R100" s="172" t="s">
        <v>178</v>
      </c>
      <c r="AT100" s="172" t="s">
        <v>173</v>
      </c>
      <c r="AU100" s="172" t="s">
        <v>179</v>
      </c>
      <c r="AY100" s="82" t="s">
        <v>171</v>
      </c>
      <c r="BE100" s="173">
        <f>IF(N100="základní",J100,0)</f>
        <v>0</v>
      </c>
      <c r="BF100" s="173">
        <f>IF(N100="snížená",J100,0)</f>
        <v>0</v>
      </c>
      <c r="BG100" s="173">
        <f>IF(N100="zákl. přenesená",J100,0)</f>
        <v>0</v>
      </c>
      <c r="BH100" s="173">
        <f>IF(N100="sníž. přenesená",J100,0)</f>
        <v>0</v>
      </c>
      <c r="BI100" s="173">
        <f>IF(N100="nulová",J100,0)</f>
        <v>0</v>
      </c>
      <c r="BJ100" s="82" t="s">
        <v>179</v>
      </c>
      <c r="BK100" s="173">
        <f>ROUND(I100*H100,2)</f>
        <v>0</v>
      </c>
      <c r="BL100" s="82" t="s">
        <v>178</v>
      </c>
      <c r="BM100" s="172" t="s">
        <v>3267</v>
      </c>
    </row>
    <row r="101" spans="1:65" s="92" customFormat="1" ht="16.5" customHeight="1">
      <c r="A101" s="227"/>
      <c r="B101" s="90"/>
      <c r="C101" s="198" t="s">
        <v>236</v>
      </c>
      <c r="D101" s="198" t="s">
        <v>248</v>
      </c>
      <c r="E101" s="199" t="s">
        <v>3248</v>
      </c>
      <c r="F101" s="200" t="s">
        <v>3249</v>
      </c>
      <c r="G101" s="201" t="s">
        <v>176</v>
      </c>
      <c r="H101" s="202">
        <v>34.49</v>
      </c>
      <c r="I101" s="78"/>
      <c r="J101" s="203">
        <f>ROUND(I101*H101,2)</f>
        <v>0</v>
      </c>
      <c r="K101" s="200" t="s">
        <v>177</v>
      </c>
      <c r="L101" s="204"/>
      <c r="M101" s="205" t="s">
        <v>3</v>
      </c>
      <c r="N101" s="206" t="s">
        <v>47</v>
      </c>
      <c r="O101" s="169"/>
      <c r="P101" s="170">
        <f>O101*H101</f>
        <v>0</v>
      </c>
      <c r="Q101" s="170">
        <v>0.152</v>
      </c>
      <c r="R101" s="170">
        <f>Q101*H101</f>
        <v>5.2424800000000005</v>
      </c>
      <c r="S101" s="170">
        <v>0</v>
      </c>
      <c r="T101" s="171">
        <f>S101*H101</f>
        <v>0</v>
      </c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R101" s="172" t="s">
        <v>219</v>
      </c>
      <c r="AT101" s="172" t="s">
        <v>248</v>
      </c>
      <c r="AU101" s="172" t="s">
        <v>179</v>
      </c>
      <c r="AY101" s="82" t="s">
        <v>171</v>
      </c>
      <c r="BE101" s="173">
        <f>IF(N101="základní",J101,0)</f>
        <v>0</v>
      </c>
      <c r="BF101" s="173">
        <f>IF(N101="snížená",J101,0)</f>
        <v>0</v>
      </c>
      <c r="BG101" s="173">
        <f>IF(N101="zákl. přenesená",J101,0)</f>
        <v>0</v>
      </c>
      <c r="BH101" s="173">
        <f>IF(N101="sníž. přenesená",J101,0)</f>
        <v>0</v>
      </c>
      <c r="BI101" s="173">
        <f>IF(N101="nulová",J101,0)</f>
        <v>0</v>
      </c>
      <c r="BJ101" s="82" t="s">
        <v>179</v>
      </c>
      <c r="BK101" s="173">
        <f>ROUND(I101*H101,2)</f>
        <v>0</v>
      </c>
      <c r="BL101" s="82" t="s">
        <v>178</v>
      </c>
      <c r="BM101" s="172" t="s">
        <v>3268</v>
      </c>
    </row>
    <row r="102" spans="2:63" s="148" customFormat="1" ht="22.9" customHeight="1">
      <c r="B102" s="149"/>
      <c r="D102" s="150" t="s">
        <v>74</v>
      </c>
      <c r="E102" s="159" t="s">
        <v>865</v>
      </c>
      <c r="F102" s="159" t="s">
        <v>866</v>
      </c>
      <c r="J102" s="160">
        <f>BK102</f>
        <v>0</v>
      </c>
      <c r="L102" s="149"/>
      <c r="M102" s="153"/>
      <c r="N102" s="154"/>
      <c r="O102" s="154"/>
      <c r="P102" s="155">
        <f>P103</f>
        <v>0</v>
      </c>
      <c r="Q102" s="154"/>
      <c r="R102" s="155">
        <f>R103</f>
        <v>0</v>
      </c>
      <c r="S102" s="154"/>
      <c r="T102" s="156">
        <f>T103</f>
        <v>0</v>
      </c>
      <c r="AR102" s="150" t="s">
        <v>83</v>
      </c>
      <c r="AT102" s="157" t="s">
        <v>74</v>
      </c>
      <c r="AU102" s="157" t="s">
        <v>83</v>
      </c>
      <c r="AY102" s="150" t="s">
        <v>171</v>
      </c>
      <c r="BK102" s="158">
        <f>BK103</f>
        <v>0</v>
      </c>
    </row>
    <row r="103" spans="1:65" s="92" customFormat="1" ht="33" customHeight="1">
      <c r="A103" s="227"/>
      <c r="B103" s="90"/>
      <c r="C103" s="161" t="s">
        <v>242</v>
      </c>
      <c r="D103" s="161" t="s">
        <v>173</v>
      </c>
      <c r="E103" s="162" t="s">
        <v>3251</v>
      </c>
      <c r="F103" s="163" t="s">
        <v>3252</v>
      </c>
      <c r="G103" s="164" t="s">
        <v>222</v>
      </c>
      <c r="H103" s="165">
        <v>8.816</v>
      </c>
      <c r="I103" s="75"/>
      <c r="J103" s="166">
        <f>ROUND(I103*H103,2)</f>
        <v>0</v>
      </c>
      <c r="K103" s="163" t="s">
        <v>177</v>
      </c>
      <c r="L103" s="90"/>
      <c r="M103" s="222" t="s">
        <v>3</v>
      </c>
      <c r="N103" s="223" t="s">
        <v>47</v>
      </c>
      <c r="O103" s="224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R103" s="172" t="s">
        <v>178</v>
      </c>
      <c r="AT103" s="172" t="s">
        <v>173</v>
      </c>
      <c r="AU103" s="172" t="s">
        <v>179</v>
      </c>
      <c r="AY103" s="82" t="s">
        <v>171</v>
      </c>
      <c r="BE103" s="173">
        <f>IF(N103="základní",J103,0)</f>
        <v>0</v>
      </c>
      <c r="BF103" s="173">
        <f>IF(N103="snížená",J103,0)</f>
        <v>0</v>
      </c>
      <c r="BG103" s="173">
        <f>IF(N103="zákl. přenesená",J103,0)</f>
        <v>0</v>
      </c>
      <c r="BH103" s="173">
        <f>IF(N103="sníž. přenesená",J103,0)</f>
        <v>0</v>
      </c>
      <c r="BI103" s="173">
        <f>IF(N103="nulová",J103,0)</f>
        <v>0</v>
      </c>
      <c r="BJ103" s="82" t="s">
        <v>179</v>
      </c>
      <c r="BK103" s="173">
        <f>ROUND(I103*H103,2)</f>
        <v>0</v>
      </c>
      <c r="BL103" s="82" t="s">
        <v>178</v>
      </c>
      <c r="BM103" s="172" t="s">
        <v>3269</v>
      </c>
    </row>
    <row r="104" spans="1:31" s="92" customFormat="1" ht="6.95" customHeight="1">
      <c r="A104" s="227"/>
      <c r="B104" s="113"/>
      <c r="C104" s="114"/>
      <c r="D104" s="114"/>
      <c r="E104" s="114"/>
      <c r="F104" s="114"/>
      <c r="G104" s="114"/>
      <c r="H104" s="114"/>
      <c r="I104" s="114"/>
      <c r="J104" s="114"/>
      <c r="K104" s="114"/>
      <c r="L104" s="90"/>
      <c r="M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</row>
  </sheetData>
  <sheetProtection password="E886" sheet="1" objects="1" scenarios="1"/>
  <autoFilter ref="C82:K10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9"/>
  <sheetViews>
    <sheetView showGridLines="0" workbookViewId="0" topLeftCell="A1">
      <selection activeCell="V23" sqref="V23"/>
    </sheetView>
  </sheetViews>
  <sheetFormatPr defaultColWidth="9.140625" defaultRowHeight="12"/>
  <cols>
    <col min="1" max="1" width="8.28125" style="229" customWidth="1"/>
    <col min="2" max="2" width="1.1484375" style="229" customWidth="1"/>
    <col min="3" max="3" width="4.140625" style="229" customWidth="1"/>
    <col min="4" max="4" width="4.28125" style="229" customWidth="1"/>
    <col min="5" max="5" width="17.140625" style="229" customWidth="1"/>
    <col min="6" max="6" width="100.8515625" style="229" customWidth="1"/>
    <col min="7" max="7" width="7.421875" style="229" customWidth="1"/>
    <col min="8" max="8" width="14.00390625" style="229" customWidth="1"/>
    <col min="9" max="9" width="15.8515625" style="229" customWidth="1"/>
    <col min="10" max="11" width="22.28125" style="229" customWidth="1"/>
    <col min="12" max="12" width="9.28125" style="229" customWidth="1"/>
    <col min="13" max="13" width="10.8515625" style="229" hidden="1" customWidth="1"/>
    <col min="14" max="14" width="9.28125" style="229" hidden="1" customWidth="1"/>
    <col min="15" max="20" width="14.140625" style="229" hidden="1" customWidth="1"/>
    <col min="21" max="21" width="16.28125" style="229" hidden="1" customWidth="1"/>
    <col min="22" max="22" width="12.28125" style="229" customWidth="1"/>
    <col min="23" max="23" width="16.28125" style="229" customWidth="1"/>
    <col min="24" max="24" width="12.28125" style="229" customWidth="1"/>
    <col min="25" max="25" width="15.00390625" style="229" customWidth="1"/>
    <col min="26" max="26" width="11.00390625" style="229" customWidth="1"/>
    <col min="27" max="27" width="15.00390625" style="229" customWidth="1"/>
    <col min="28" max="28" width="16.28125" style="229" customWidth="1"/>
    <col min="29" max="29" width="11.00390625" style="229" customWidth="1"/>
    <col min="30" max="30" width="15.00390625" style="229" customWidth="1"/>
    <col min="31" max="31" width="16.28125" style="229" customWidth="1"/>
    <col min="32" max="43" width="9.28125" style="229" customWidth="1"/>
    <col min="44" max="65" width="9.28125" style="229" hidden="1" customWidth="1"/>
    <col min="66" max="16384" width="9.28125" style="229" customWidth="1"/>
  </cols>
  <sheetData>
    <row r="1" ht="12"/>
    <row r="2" spans="12:46" ht="36.95" customHeight="1">
      <c r="L2" s="375" t="s">
        <v>6</v>
      </c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82" t="s">
        <v>111</v>
      </c>
    </row>
    <row r="3" spans="2:46" ht="6.95" customHeight="1">
      <c r="B3" s="83"/>
      <c r="C3" s="84"/>
      <c r="D3" s="84"/>
      <c r="E3" s="84"/>
      <c r="F3" s="84"/>
      <c r="G3" s="84"/>
      <c r="H3" s="84"/>
      <c r="I3" s="84"/>
      <c r="J3" s="84"/>
      <c r="K3" s="84"/>
      <c r="L3" s="85"/>
      <c r="AT3" s="82" t="s">
        <v>83</v>
      </c>
    </row>
    <row r="4" spans="2:46" ht="24.95" customHeight="1">
      <c r="B4" s="85"/>
      <c r="D4" s="86" t="s">
        <v>127</v>
      </c>
      <c r="L4" s="85"/>
      <c r="M4" s="87" t="s">
        <v>11</v>
      </c>
      <c r="AT4" s="82" t="s">
        <v>4</v>
      </c>
    </row>
    <row r="5" spans="2:12" ht="6.95" customHeight="1">
      <c r="B5" s="85"/>
      <c r="L5" s="85"/>
    </row>
    <row r="6" spans="2:12" ht="12" customHeight="1">
      <c r="B6" s="85"/>
      <c r="D6" s="228" t="s">
        <v>17</v>
      </c>
      <c r="L6" s="85"/>
    </row>
    <row r="7" spans="2:12" ht="16.5" customHeight="1">
      <c r="B7" s="85"/>
      <c r="E7" s="373" t="str">
        <f>'Rekapitulace stavby'!K6</f>
        <v>Domov ve Věži - Komunitní bydlení II</v>
      </c>
      <c r="F7" s="374"/>
      <c r="G7" s="374"/>
      <c r="H7" s="374"/>
      <c r="L7" s="85"/>
    </row>
    <row r="8" spans="1:31" s="92" customFormat="1" ht="12" customHeight="1">
      <c r="A8" s="227"/>
      <c r="B8" s="90"/>
      <c r="C8" s="227"/>
      <c r="D8" s="228" t="s">
        <v>128</v>
      </c>
      <c r="E8" s="227"/>
      <c r="F8" s="227"/>
      <c r="G8" s="227"/>
      <c r="H8" s="227"/>
      <c r="I8" s="227"/>
      <c r="J8" s="227"/>
      <c r="K8" s="227"/>
      <c r="L8" s="91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</row>
    <row r="9" spans="1:31" s="92" customFormat="1" ht="16.5" customHeight="1">
      <c r="A9" s="227"/>
      <c r="B9" s="90"/>
      <c r="C9" s="227"/>
      <c r="D9" s="227"/>
      <c r="E9" s="371" t="s">
        <v>3270</v>
      </c>
      <c r="F9" s="372"/>
      <c r="G9" s="372"/>
      <c r="H9" s="372"/>
      <c r="I9" s="227"/>
      <c r="J9" s="227"/>
      <c r="K9" s="227"/>
      <c r="L9" s="91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</row>
    <row r="10" spans="1:31" s="92" customFormat="1" ht="12">
      <c r="A10" s="227"/>
      <c r="B10" s="90"/>
      <c r="C10" s="227"/>
      <c r="D10" s="227"/>
      <c r="E10" s="227"/>
      <c r="F10" s="227"/>
      <c r="G10" s="227"/>
      <c r="H10" s="227"/>
      <c r="I10" s="227"/>
      <c r="J10" s="227"/>
      <c r="K10" s="227"/>
      <c r="L10" s="91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</row>
    <row r="11" spans="1:31" s="92" customFormat="1" ht="12" customHeight="1">
      <c r="A11" s="227"/>
      <c r="B11" s="90"/>
      <c r="C11" s="227"/>
      <c r="D11" s="228" t="s">
        <v>19</v>
      </c>
      <c r="E11" s="227"/>
      <c r="F11" s="93" t="s">
        <v>3</v>
      </c>
      <c r="G11" s="227"/>
      <c r="H11" s="227"/>
      <c r="I11" s="228" t="s">
        <v>20</v>
      </c>
      <c r="J11" s="93" t="s">
        <v>3</v>
      </c>
      <c r="K11" s="227"/>
      <c r="L11" s="91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</row>
    <row r="12" spans="1:31" s="92" customFormat="1" ht="12" customHeight="1">
      <c r="A12" s="227"/>
      <c r="B12" s="90"/>
      <c r="C12" s="227"/>
      <c r="D12" s="228" t="s">
        <v>21</v>
      </c>
      <c r="E12" s="227"/>
      <c r="F12" s="93" t="s">
        <v>22</v>
      </c>
      <c r="G12" s="227"/>
      <c r="H12" s="227"/>
      <c r="I12" s="228" t="s">
        <v>23</v>
      </c>
      <c r="J12" s="94">
        <f>'Rekapitulace stavby'!AN8</f>
        <v>44315</v>
      </c>
      <c r="K12" s="227"/>
      <c r="L12" s="91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</row>
    <row r="13" spans="1:31" s="92" customFormat="1" ht="10.9" customHeight="1">
      <c r="A13" s="227"/>
      <c r="B13" s="90"/>
      <c r="C13" s="227"/>
      <c r="D13" s="227"/>
      <c r="E13" s="227"/>
      <c r="F13" s="227"/>
      <c r="G13" s="227"/>
      <c r="H13" s="227"/>
      <c r="I13" s="227"/>
      <c r="J13" s="227"/>
      <c r="K13" s="227"/>
      <c r="L13" s="91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</row>
    <row r="14" spans="1:31" s="92" customFormat="1" ht="12" customHeight="1">
      <c r="A14" s="227"/>
      <c r="B14" s="90"/>
      <c r="C14" s="227"/>
      <c r="D14" s="228" t="s">
        <v>24</v>
      </c>
      <c r="E14" s="227"/>
      <c r="F14" s="227"/>
      <c r="G14" s="227"/>
      <c r="H14" s="227"/>
      <c r="I14" s="228" t="s">
        <v>25</v>
      </c>
      <c r="J14" s="93" t="s">
        <v>26</v>
      </c>
      <c r="K14" s="227"/>
      <c r="L14" s="91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</row>
    <row r="15" spans="1:31" s="92" customFormat="1" ht="18" customHeight="1">
      <c r="A15" s="227"/>
      <c r="B15" s="90"/>
      <c r="C15" s="227"/>
      <c r="D15" s="227"/>
      <c r="E15" s="93" t="s">
        <v>27</v>
      </c>
      <c r="F15" s="227"/>
      <c r="G15" s="227"/>
      <c r="H15" s="227"/>
      <c r="I15" s="228" t="s">
        <v>28</v>
      </c>
      <c r="J15" s="93" t="s">
        <v>29</v>
      </c>
      <c r="K15" s="227"/>
      <c r="L15" s="91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</row>
    <row r="16" spans="1:31" s="92" customFormat="1" ht="6.95" customHeight="1">
      <c r="A16" s="227"/>
      <c r="B16" s="90"/>
      <c r="C16" s="227"/>
      <c r="D16" s="227"/>
      <c r="E16" s="227"/>
      <c r="F16" s="227"/>
      <c r="G16" s="227"/>
      <c r="H16" s="227"/>
      <c r="I16" s="227"/>
      <c r="J16" s="227"/>
      <c r="K16" s="227"/>
      <c r="L16" s="91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</row>
    <row r="17" spans="1:31" s="92" customFormat="1" ht="12" customHeight="1">
      <c r="A17" s="227"/>
      <c r="B17" s="90"/>
      <c r="C17" s="227"/>
      <c r="D17" s="228" t="s">
        <v>30</v>
      </c>
      <c r="E17" s="227"/>
      <c r="F17" s="227"/>
      <c r="G17" s="227"/>
      <c r="H17" s="227"/>
      <c r="I17" s="228" t="s">
        <v>25</v>
      </c>
      <c r="J17" s="230" t="str">
        <f>'Rekapitulace stavby'!AN13</f>
        <v>Vyplň údaj</v>
      </c>
      <c r="K17" s="227"/>
      <c r="L17" s="91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</row>
    <row r="18" spans="1:31" s="92" customFormat="1" ht="18" customHeight="1">
      <c r="A18" s="227"/>
      <c r="B18" s="90"/>
      <c r="C18" s="227"/>
      <c r="D18" s="227"/>
      <c r="E18" s="377" t="str">
        <f>'Rekapitulace stavby'!E14</f>
        <v>Vyplň údaj</v>
      </c>
      <c r="F18" s="378"/>
      <c r="G18" s="378"/>
      <c r="H18" s="378"/>
      <c r="I18" s="228" t="s">
        <v>28</v>
      </c>
      <c r="J18" s="230" t="str">
        <f>'Rekapitulace stavby'!AN14</f>
        <v>Vyplň údaj</v>
      </c>
      <c r="K18" s="227"/>
      <c r="L18" s="91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</row>
    <row r="19" spans="1:31" s="92" customFormat="1" ht="6.95" customHeight="1">
      <c r="A19" s="227"/>
      <c r="B19" s="90"/>
      <c r="C19" s="227"/>
      <c r="D19" s="227"/>
      <c r="E19" s="227"/>
      <c r="F19" s="227"/>
      <c r="G19" s="227"/>
      <c r="H19" s="227"/>
      <c r="I19" s="227"/>
      <c r="J19" s="227"/>
      <c r="K19" s="227"/>
      <c r="L19" s="91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</row>
    <row r="20" spans="1:31" s="92" customFormat="1" ht="12" customHeight="1">
      <c r="A20" s="227"/>
      <c r="B20" s="90"/>
      <c r="C20" s="227"/>
      <c r="D20" s="228" t="s">
        <v>32</v>
      </c>
      <c r="E20" s="227"/>
      <c r="F20" s="227"/>
      <c r="G20" s="227"/>
      <c r="H20" s="227"/>
      <c r="I20" s="228" t="s">
        <v>25</v>
      </c>
      <c r="J20" s="93" t="s">
        <v>33</v>
      </c>
      <c r="K20" s="227"/>
      <c r="L20" s="91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</row>
    <row r="21" spans="1:31" s="92" customFormat="1" ht="18" customHeight="1">
      <c r="A21" s="227"/>
      <c r="B21" s="90"/>
      <c r="C21" s="227"/>
      <c r="D21" s="227"/>
      <c r="E21" s="93" t="s">
        <v>34</v>
      </c>
      <c r="F21" s="227"/>
      <c r="G21" s="227"/>
      <c r="H21" s="227"/>
      <c r="I21" s="228" t="s">
        <v>28</v>
      </c>
      <c r="J21" s="93" t="s">
        <v>35</v>
      </c>
      <c r="K21" s="227"/>
      <c r="L21" s="91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</row>
    <row r="22" spans="1:31" s="92" customFormat="1" ht="6.95" customHeight="1">
      <c r="A22" s="227"/>
      <c r="B22" s="90"/>
      <c r="C22" s="227"/>
      <c r="D22" s="227"/>
      <c r="E22" s="227"/>
      <c r="F22" s="227"/>
      <c r="G22" s="227"/>
      <c r="H22" s="227"/>
      <c r="I22" s="227"/>
      <c r="J22" s="227"/>
      <c r="K22" s="227"/>
      <c r="L22" s="91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</row>
    <row r="23" spans="1:31" s="92" customFormat="1" ht="12" customHeight="1">
      <c r="A23" s="227"/>
      <c r="B23" s="90"/>
      <c r="C23" s="227"/>
      <c r="D23" s="228" t="s">
        <v>37</v>
      </c>
      <c r="E23" s="227"/>
      <c r="F23" s="227"/>
      <c r="G23" s="227"/>
      <c r="H23" s="227"/>
      <c r="I23" s="228" t="s">
        <v>25</v>
      </c>
      <c r="J23" s="93" t="str">
        <f>IF('Rekapitulace stavby'!AN19="","",'Rekapitulace stavby'!AN19)</f>
        <v/>
      </c>
      <c r="K23" s="227"/>
      <c r="L23" s="91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</row>
    <row r="24" spans="1:31" s="92" customFormat="1" ht="18" customHeight="1">
      <c r="A24" s="227"/>
      <c r="B24" s="90"/>
      <c r="C24" s="227"/>
      <c r="D24" s="227"/>
      <c r="E24" s="93" t="str">
        <f>IF('Rekapitulace stavby'!E20="","",'Rekapitulace stavby'!E20)</f>
        <v xml:space="preserve"> </v>
      </c>
      <c r="F24" s="227"/>
      <c r="G24" s="227"/>
      <c r="H24" s="227"/>
      <c r="I24" s="228" t="s">
        <v>28</v>
      </c>
      <c r="J24" s="93" t="str">
        <f>IF('Rekapitulace stavby'!AN20="","",'Rekapitulace stavby'!AN20)</f>
        <v/>
      </c>
      <c r="K24" s="227"/>
      <c r="L24" s="91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</row>
    <row r="25" spans="1:31" s="92" customFormat="1" ht="6.95" customHeight="1">
      <c r="A25" s="227"/>
      <c r="B25" s="90"/>
      <c r="C25" s="227"/>
      <c r="D25" s="227"/>
      <c r="E25" s="227"/>
      <c r="F25" s="227"/>
      <c r="G25" s="227"/>
      <c r="H25" s="227"/>
      <c r="I25" s="227"/>
      <c r="J25" s="227"/>
      <c r="K25" s="227"/>
      <c r="L25" s="91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</row>
    <row r="26" spans="1:31" s="92" customFormat="1" ht="12" customHeight="1">
      <c r="A26" s="227"/>
      <c r="B26" s="90"/>
      <c r="C26" s="227"/>
      <c r="D26" s="228" t="s">
        <v>39</v>
      </c>
      <c r="E26" s="227"/>
      <c r="F26" s="227"/>
      <c r="G26" s="227"/>
      <c r="H26" s="227"/>
      <c r="I26" s="227"/>
      <c r="J26" s="227"/>
      <c r="K26" s="227"/>
      <c r="L26" s="91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</row>
    <row r="27" spans="1:31" s="98" customFormat="1" ht="16.5" customHeight="1">
      <c r="A27" s="95"/>
      <c r="B27" s="96"/>
      <c r="C27" s="95"/>
      <c r="D27" s="95"/>
      <c r="E27" s="379" t="s">
        <v>3</v>
      </c>
      <c r="F27" s="379"/>
      <c r="G27" s="379"/>
      <c r="H27" s="37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92" customFormat="1" ht="6.95" customHeight="1">
      <c r="A28" s="227"/>
      <c r="B28" s="90"/>
      <c r="C28" s="227"/>
      <c r="D28" s="227"/>
      <c r="E28" s="227"/>
      <c r="F28" s="227"/>
      <c r="G28" s="227"/>
      <c r="H28" s="227"/>
      <c r="I28" s="227"/>
      <c r="J28" s="227"/>
      <c r="K28" s="227"/>
      <c r="L28" s="91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</row>
    <row r="29" spans="1:31" s="92" customFormat="1" ht="6.95" customHeight="1">
      <c r="A29" s="227"/>
      <c r="B29" s="90"/>
      <c r="C29" s="227"/>
      <c r="D29" s="99"/>
      <c r="E29" s="99"/>
      <c r="F29" s="99"/>
      <c r="G29" s="99"/>
      <c r="H29" s="99"/>
      <c r="I29" s="99"/>
      <c r="J29" s="99"/>
      <c r="K29" s="99"/>
      <c r="L29" s="91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</row>
    <row r="30" spans="1:31" s="92" customFormat="1" ht="25.35" customHeight="1">
      <c r="A30" s="227"/>
      <c r="B30" s="90"/>
      <c r="C30" s="227"/>
      <c r="D30" s="100" t="s">
        <v>41</v>
      </c>
      <c r="E30" s="227"/>
      <c r="F30" s="227"/>
      <c r="G30" s="227"/>
      <c r="H30" s="227"/>
      <c r="I30" s="227"/>
      <c r="J30" s="101">
        <f>ROUND(J83,2)</f>
        <v>0</v>
      </c>
      <c r="K30" s="227"/>
      <c r="L30" s="91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</row>
    <row r="31" spans="1:31" s="92" customFormat="1" ht="6.95" customHeight="1">
      <c r="A31" s="227"/>
      <c r="B31" s="90"/>
      <c r="C31" s="227"/>
      <c r="D31" s="99"/>
      <c r="E31" s="99"/>
      <c r="F31" s="99"/>
      <c r="G31" s="99"/>
      <c r="H31" s="99"/>
      <c r="I31" s="99"/>
      <c r="J31" s="99"/>
      <c r="K31" s="99"/>
      <c r="L31" s="91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</row>
    <row r="32" spans="1:31" s="92" customFormat="1" ht="14.45" customHeight="1">
      <c r="A32" s="227"/>
      <c r="B32" s="90"/>
      <c r="C32" s="227"/>
      <c r="D32" s="227"/>
      <c r="E32" s="227"/>
      <c r="F32" s="102" t="s">
        <v>43</v>
      </c>
      <c r="G32" s="227"/>
      <c r="H32" s="227"/>
      <c r="I32" s="102" t="s">
        <v>42</v>
      </c>
      <c r="J32" s="102" t="s">
        <v>44</v>
      </c>
      <c r="K32" s="227"/>
      <c r="L32" s="91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</row>
    <row r="33" spans="1:31" s="92" customFormat="1" ht="14.45" customHeight="1">
      <c r="A33" s="227"/>
      <c r="B33" s="90"/>
      <c r="C33" s="227"/>
      <c r="D33" s="103" t="s">
        <v>45</v>
      </c>
      <c r="E33" s="228" t="s">
        <v>46</v>
      </c>
      <c r="F33" s="104">
        <f>ROUND((SUM(BE83:BE108)),2)</f>
        <v>0</v>
      </c>
      <c r="G33" s="227"/>
      <c r="H33" s="227"/>
      <c r="I33" s="105">
        <v>0.21</v>
      </c>
      <c r="J33" s="104">
        <f>ROUND(((SUM(BE83:BE108))*I33),2)</f>
        <v>0</v>
      </c>
      <c r="K33" s="227"/>
      <c r="L33" s="91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</row>
    <row r="34" spans="1:31" s="92" customFormat="1" ht="14.45" customHeight="1">
      <c r="A34" s="227"/>
      <c r="B34" s="90"/>
      <c r="C34" s="227"/>
      <c r="D34" s="227"/>
      <c r="E34" s="228" t="s">
        <v>47</v>
      </c>
      <c r="F34" s="104">
        <f>ROUND((SUM(BF83:BF108)),2)</f>
        <v>0</v>
      </c>
      <c r="G34" s="227"/>
      <c r="H34" s="227"/>
      <c r="I34" s="105">
        <v>0.15</v>
      </c>
      <c r="J34" s="104">
        <f>ROUND(((SUM(BF83:BF108))*I34),2)</f>
        <v>0</v>
      </c>
      <c r="K34" s="227"/>
      <c r="L34" s="91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</row>
    <row r="35" spans="1:31" s="92" customFormat="1" ht="14.45" customHeight="1" hidden="1">
      <c r="A35" s="227"/>
      <c r="B35" s="90"/>
      <c r="C35" s="227"/>
      <c r="D35" s="227"/>
      <c r="E35" s="228" t="s">
        <v>48</v>
      </c>
      <c r="F35" s="104">
        <f>ROUND((SUM(BG83:BG108)),2)</f>
        <v>0</v>
      </c>
      <c r="G35" s="227"/>
      <c r="H35" s="227"/>
      <c r="I35" s="105">
        <v>0.21</v>
      </c>
      <c r="J35" s="104">
        <f>0</f>
        <v>0</v>
      </c>
      <c r="K35" s="227"/>
      <c r="L35" s="91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</row>
    <row r="36" spans="1:31" s="92" customFormat="1" ht="14.45" customHeight="1" hidden="1">
      <c r="A36" s="227"/>
      <c r="B36" s="90"/>
      <c r="C36" s="227"/>
      <c r="D36" s="227"/>
      <c r="E36" s="228" t="s">
        <v>49</v>
      </c>
      <c r="F36" s="104">
        <f>ROUND((SUM(BH83:BH108)),2)</f>
        <v>0</v>
      </c>
      <c r="G36" s="227"/>
      <c r="H36" s="227"/>
      <c r="I36" s="105">
        <v>0.15</v>
      </c>
      <c r="J36" s="104">
        <f>0</f>
        <v>0</v>
      </c>
      <c r="K36" s="227"/>
      <c r="L36" s="91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</row>
    <row r="37" spans="1:31" s="92" customFormat="1" ht="14.45" customHeight="1" hidden="1">
      <c r="A37" s="227"/>
      <c r="B37" s="90"/>
      <c r="C37" s="227"/>
      <c r="D37" s="227"/>
      <c r="E37" s="228" t="s">
        <v>50</v>
      </c>
      <c r="F37" s="104">
        <f>ROUND((SUM(BI83:BI108)),2)</f>
        <v>0</v>
      </c>
      <c r="G37" s="227"/>
      <c r="H37" s="227"/>
      <c r="I37" s="105">
        <v>0</v>
      </c>
      <c r="J37" s="104">
        <f>0</f>
        <v>0</v>
      </c>
      <c r="K37" s="227"/>
      <c r="L37" s="91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</row>
    <row r="38" spans="1:31" s="92" customFormat="1" ht="6.95" customHeight="1">
      <c r="A38" s="227"/>
      <c r="B38" s="90"/>
      <c r="C38" s="227"/>
      <c r="D38" s="227"/>
      <c r="E38" s="227"/>
      <c r="F38" s="227"/>
      <c r="G38" s="227"/>
      <c r="H38" s="227"/>
      <c r="I38" s="227"/>
      <c r="J38" s="227"/>
      <c r="K38" s="227"/>
      <c r="L38" s="91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</row>
    <row r="39" spans="1:31" s="92" customFormat="1" ht="25.35" customHeight="1">
      <c r="A39" s="227"/>
      <c r="B39" s="90"/>
      <c r="C39" s="106"/>
      <c r="D39" s="107" t="s">
        <v>51</v>
      </c>
      <c r="E39" s="108"/>
      <c r="F39" s="108"/>
      <c r="G39" s="109" t="s">
        <v>52</v>
      </c>
      <c r="H39" s="110" t="s">
        <v>53</v>
      </c>
      <c r="I39" s="108"/>
      <c r="J39" s="111">
        <f>SUM(J30:J37)</f>
        <v>0</v>
      </c>
      <c r="K39" s="112"/>
      <c r="L39" s="91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</row>
    <row r="40" spans="1:31" s="92" customFormat="1" ht="14.45" customHeight="1">
      <c r="A40" s="227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91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</row>
    <row r="44" spans="1:31" s="92" customFormat="1" ht="6.95" customHeight="1">
      <c r="A44" s="227"/>
      <c r="B44" s="115"/>
      <c r="C44" s="116"/>
      <c r="D44" s="116"/>
      <c r="E44" s="116"/>
      <c r="F44" s="116"/>
      <c r="G44" s="116"/>
      <c r="H44" s="116"/>
      <c r="I44" s="116"/>
      <c r="J44" s="116"/>
      <c r="K44" s="116"/>
      <c r="L44" s="91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</row>
    <row r="45" spans="1:31" s="92" customFormat="1" ht="24.95" customHeight="1">
      <c r="A45" s="227"/>
      <c r="B45" s="90"/>
      <c r="C45" s="86" t="s">
        <v>130</v>
      </c>
      <c r="D45" s="227"/>
      <c r="E45" s="227"/>
      <c r="F45" s="227"/>
      <c r="G45" s="227"/>
      <c r="H45" s="227"/>
      <c r="I45" s="227"/>
      <c r="J45" s="227"/>
      <c r="K45" s="227"/>
      <c r="L45" s="91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</row>
    <row r="46" spans="1:31" s="92" customFormat="1" ht="6.95" customHeight="1">
      <c r="A46" s="227"/>
      <c r="B46" s="90"/>
      <c r="C46" s="227"/>
      <c r="D46" s="227"/>
      <c r="E46" s="227"/>
      <c r="F46" s="227"/>
      <c r="G46" s="227"/>
      <c r="H46" s="227"/>
      <c r="I46" s="227"/>
      <c r="J46" s="227"/>
      <c r="K46" s="227"/>
      <c r="L46" s="91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</row>
    <row r="47" spans="1:31" s="92" customFormat="1" ht="12" customHeight="1">
      <c r="A47" s="227"/>
      <c r="B47" s="90"/>
      <c r="C47" s="228" t="s">
        <v>17</v>
      </c>
      <c r="D47" s="227"/>
      <c r="E47" s="227"/>
      <c r="F47" s="227"/>
      <c r="G47" s="227"/>
      <c r="H47" s="227"/>
      <c r="I47" s="227"/>
      <c r="J47" s="227"/>
      <c r="K47" s="227"/>
      <c r="L47" s="91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</row>
    <row r="48" spans="1:31" s="92" customFormat="1" ht="16.5" customHeight="1">
      <c r="A48" s="227"/>
      <c r="B48" s="90"/>
      <c r="C48" s="227"/>
      <c r="D48" s="227"/>
      <c r="E48" s="373" t="str">
        <f>E7</f>
        <v>Domov ve Věži - Komunitní bydlení II</v>
      </c>
      <c r="F48" s="374"/>
      <c r="G48" s="374"/>
      <c r="H48" s="374"/>
      <c r="I48" s="227"/>
      <c r="J48" s="227"/>
      <c r="K48" s="227"/>
      <c r="L48" s="91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</row>
    <row r="49" spans="1:31" s="92" customFormat="1" ht="12" customHeight="1">
      <c r="A49" s="227"/>
      <c r="B49" s="90"/>
      <c r="C49" s="228" t="s">
        <v>128</v>
      </c>
      <c r="D49" s="227"/>
      <c r="E49" s="227"/>
      <c r="F49" s="227"/>
      <c r="G49" s="227"/>
      <c r="H49" s="227"/>
      <c r="I49" s="227"/>
      <c r="J49" s="227"/>
      <c r="K49" s="227"/>
      <c r="L49" s="91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</row>
    <row r="50" spans="1:31" s="92" customFormat="1" ht="16.5" customHeight="1">
      <c r="A50" s="227"/>
      <c r="B50" s="90"/>
      <c r="C50" s="227"/>
      <c r="D50" s="227"/>
      <c r="E50" s="371" t="str">
        <f>E9</f>
        <v>SO 05 - Zpevněné plochy pochozí a terasy</v>
      </c>
      <c r="F50" s="372"/>
      <c r="G50" s="372"/>
      <c r="H50" s="372"/>
      <c r="I50" s="227"/>
      <c r="J50" s="227"/>
      <c r="K50" s="227"/>
      <c r="L50" s="91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</row>
    <row r="51" spans="1:31" s="92" customFormat="1" ht="6.95" customHeight="1">
      <c r="A51" s="227"/>
      <c r="B51" s="90"/>
      <c r="C51" s="227"/>
      <c r="D51" s="227"/>
      <c r="E51" s="227"/>
      <c r="F51" s="227"/>
      <c r="G51" s="227"/>
      <c r="H51" s="227"/>
      <c r="I51" s="227"/>
      <c r="J51" s="227"/>
      <c r="K51" s="227"/>
      <c r="L51" s="91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</row>
    <row r="52" spans="1:31" s="92" customFormat="1" ht="12" customHeight="1">
      <c r="A52" s="227"/>
      <c r="B52" s="90"/>
      <c r="C52" s="228" t="s">
        <v>21</v>
      </c>
      <c r="D52" s="227"/>
      <c r="E52" s="227"/>
      <c r="F52" s="93" t="str">
        <f>F12</f>
        <v>Obec Věž</v>
      </c>
      <c r="G52" s="227"/>
      <c r="H52" s="227"/>
      <c r="I52" s="228" t="s">
        <v>23</v>
      </c>
      <c r="J52" s="94">
        <f>IF(J12="","",J12)</f>
        <v>44315</v>
      </c>
      <c r="K52" s="227"/>
      <c r="L52" s="91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</row>
    <row r="53" spans="1:31" s="92" customFormat="1" ht="6.95" customHeight="1">
      <c r="A53" s="227"/>
      <c r="B53" s="90"/>
      <c r="C53" s="227"/>
      <c r="D53" s="227"/>
      <c r="E53" s="227"/>
      <c r="F53" s="227"/>
      <c r="G53" s="227"/>
      <c r="H53" s="227"/>
      <c r="I53" s="227"/>
      <c r="J53" s="227"/>
      <c r="K53" s="227"/>
      <c r="L53" s="91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</row>
    <row r="54" spans="1:31" s="92" customFormat="1" ht="40.15" customHeight="1">
      <c r="A54" s="227"/>
      <c r="B54" s="90"/>
      <c r="C54" s="228" t="s">
        <v>24</v>
      </c>
      <c r="D54" s="227"/>
      <c r="E54" s="227"/>
      <c r="F54" s="93" t="str">
        <f>E15</f>
        <v xml:space="preserve">Kraj Vysočina, Žižkova 1882/57, 587 33 Jihlava </v>
      </c>
      <c r="G54" s="227"/>
      <c r="H54" s="227"/>
      <c r="I54" s="228" t="s">
        <v>32</v>
      </c>
      <c r="J54" s="231" t="str">
        <f>E21</f>
        <v>INVENTE s.r.o., Žerotínova 483/1, 370 04 Č. Buděj.</v>
      </c>
      <c r="K54" s="227"/>
      <c r="L54" s="91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</row>
    <row r="55" spans="1:31" s="92" customFormat="1" ht="15.2" customHeight="1">
      <c r="A55" s="227"/>
      <c r="B55" s="90"/>
      <c r="C55" s="228" t="s">
        <v>30</v>
      </c>
      <c r="D55" s="227"/>
      <c r="E55" s="227"/>
      <c r="F55" s="93" t="str">
        <f>IF(E18="","",E18)</f>
        <v>Vyplň údaj</v>
      </c>
      <c r="G55" s="227"/>
      <c r="H55" s="227"/>
      <c r="I55" s="228" t="s">
        <v>37</v>
      </c>
      <c r="J55" s="231" t="str">
        <f>E24</f>
        <v xml:space="preserve"> </v>
      </c>
      <c r="K55" s="227"/>
      <c r="L55" s="91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</row>
    <row r="56" spans="1:31" s="92" customFormat="1" ht="10.35" customHeight="1">
      <c r="A56" s="227"/>
      <c r="B56" s="90"/>
      <c r="C56" s="227"/>
      <c r="D56" s="227"/>
      <c r="E56" s="227"/>
      <c r="F56" s="227"/>
      <c r="G56" s="227"/>
      <c r="H56" s="227"/>
      <c r="I56" s="227"/>
      <c r="J56" s="227"/>
      <c r="K56" s="227"/>
      <c r="L56" s="91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</row>
    <row r="57" spans="1:31" s="92" customFormat="1" ht="29.25" customHeight="1">
      <c r="A57" s="227"/>
      <c r="B57" s="90"/>
      <c r="C57" s="118" t="s">
        <v>131</v>
      </c>
      <c r="D57" s="106"/>
      <c r="E57" s="106"/>
      <c r="F57" s="106"/>
      <c r="G57" s="106"/>
      <c r="H57" s="106"/>
      <c r="I57" s="106"/>
      <c r="J57" s="119" t="s">
        <v>132</v>
      </c>
      <c r="K57" s="106"/>
      <c r="L57" s="91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</row>
    <row r="58" spans="1:31" s="92" customFormat="1" ht="10.35" customHeight="1">
      <c r="A58" s="227"/>
      <c r="B58" s="90"/>
      <c r="C58" s="227"/>
      <c r="D58" s="227"/>
      <c r="E58" s="227"/>
      <c r="F58" s="227"/>
      <c r="G58" s="227"/>
      <c r="H58" s="227"/>
      <c r="I58" s="227"/>
      <c r="J58" s="227"/>
      <c r="K58" s="227"/>
      <c r="L58" s="91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</row>
    <row r="59" spans="1:47" s="92" customFormat="1" ht="22.9" customHeight="1">
      <c r="A59" s="227"/>
      <c r="B59" s="90"/>
      <c r="C59" s="120" t="s">
        <v>73</v>
      </c>
      <c r="D59" s="227"/>
      <c r="E59" s="227"/>
      <c r="F59" s="227"/>
      <c r="G59" s="227"/>
      <c r="H59" s="227"/>
      <c r="I59" s="227"/>
      <c r="J59" s="101">
        <f>J83</f>
        <v>0</v>
      </c>
      <c r="K59" s="227"/>
      <c r="L59" s="91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U59" s="82" t="s">
        <v>133</v>
      </c>
    </row>
    <row r="60" spans="2:12" s="121" customFormat="1" ht="24.95" customHeight="1">
      <c r="B60" s="122"/>
      <c r="D60" s="123" t="s">
        <v>134</v>
      </c>
      <c r="E60" s="124"/>
      <c r="F60" s="124"/>
      <c r="G60" s="124"/>
      <c r="H60" s="124"/>
      <c r="I60" s="124"/>
      <c r="J60" s="125">
        <f>J84</f>
        <v>0</v>
      </c>
      <c r="L60" s="122"/>
    </row>
    <row r="61" spans="2:12" s="126" customFormat="1" ht="19.9" customHeight="1">
      <c r="B61" s="127"/>
      <c r="D61" s="128" t="s">
        <v>135</v>
      </c>
      <c r="E61" s="129"/>
      <c r="F61" s="129"/>
      <c r="G61" s="129"/>
      <c r="H61" s="129"/>
      <c r="I61" s="129"/>
      <c r="J61" s="130">
        <f>J85</f>
        <v>0</v>
      </c>
      <c r="L61" s="127"/>
    </row>
    <row r="62" spans="2:12" s="126" customFormat="1" ht="19.9" customHeight="1">
      <c r="B62" s="127"/>
      <c r="D62" s="128" t="s">
        <v>3219</v>
      </c>
      <c r="E62" s="129"/>
      <c r="F62" s="129"/>
      <c r="G62" s="129"/>
      <c r="H62" s="129"/>
      <c r="I62" s="129"/>
      <c r="J62" s="130">
        <f>J102</f>
        <v>0</v>
      </c>
      <c r="L62" s="127"/>
    </row>
    <row r="63" spans="2:12" s="126" customFormat="1" ht="19.9" customHeight="1">
      <c r="B63" s="127"/>
      <c r="D63" s="128" t="s">
        <v>141</v>
      </c>
      <c r="E63" s="129"/>
      <c r="F63" s="129"/>
      <c r="G63" s="129"/>
      <c r="H63" s="129"/>
      <c r="I63" s="129"/>
      <c r="J63" s="130">
        <f>J107</f>
        <v>0</v>
      </c>
      <c r="L63" s="127"/>
    </row>
    <row r="64" spans="1:31" s="92" customFormat="1" ht="21.75" customHeight="1">
      <c r="A64" s="227"/>
      <c r="B64" s="90"/>
      <c r="C64" s="227"/>
      <c r="D64" s="227"/>
      <c r="E64" s="227"/>
      <c r="F64" s="227"/>
      <c r="G64" s="227"/>
      <c r="H64" s="227"/>
      <c r="I64" s="227"/>
      <c r="J64" s="227"/>
      <c r="K64" s="227"/>
      <c r="L64" s="91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</row>
    <row r="65" spans="1:31" s="92" customFormat="1" ht="6.95" customHeight="1">
      <c r="A65" s="227"/>
      <c r="B65" s="113"/>
      <c r="C65" s="114"/>
      <c r="D65" s="114"/>
      <c r="E65" s="114"/>
      <c r="F65" s="114"/>
      <c r="G65" s="114"/>
      <c r="H65" s="114"/>
      <c r="I65" s="114"/>
      <c r="J65" s="114"/>
      <c r="K65" s="114"/>
      <c r="L65" s="91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</row>
    <row r="69" spans="1:31" s="92" customFormat="1" ht="6.95" customHeight="1">
      <c r="A69" s="227"/>
      <c r="B69" s="115"/>
      <c r="C69" s="116"/>
      <c r="D69" s="116"/>
      <c r="E69" s="116"/>
      <c r="F69" s="116"/>
      <c r="G69" s="116"/>
      <c r="H69" s="116"/>
      <c r="I69" s="116"/>
      <c r="J69" s="116"/>
      <c r="K69" s="116"/>
      <c r="L69" s="91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</row>
    <row r="70" spans="1:31" s="92" customFormat="1" ht="24.95" customHeight="1">
      <c r="A70" s="227"/>
      <c r="B70" s="90"/>
      <c r="C70" s="86" t="s">
        <v>156</v>
      </c>
      <c r="D70" s="227"/>
      <c r="E70" s="227"/>
      <c r="F70" s="227"/>
      <c r="G70" s="227"/>
      <c r="H70" s="227"/>
      <c r="I70" s="227"/>
      <c r="J70" s="227"/>
      <c r="K70" s="227"/>
      <c r="L70" s="91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</row>
    <row r="71" spans="1:31" s="92" customFormat="1" ht="6.95" customHeight="1">
      <c r="A71" s="227"/>
      <c r="B71" s="90"/>
      <c r="C71" s="227"/>
      <c r="D71" s="227"/>
      <c r="E71" s="227"/>
      <c r="F71" s="227"/>
      <c r="G71" s="227"/>
      <c r="H71" s="227"/>
      <c r="I71" s="227"/>
      <c r="J71" s="227"/>
      <c r="K71" s="227"/>
      <c r="L71" s="91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</row>
    <row r="72" spans="1:31" s="92" customFormat="1" ht="12" customHeight="1">
      <c r="A72" s="227"/>
      <c r="B72" s="90"/>
      <c r="C72" s="228" t="s">
        <v>17</v>
      </c>
      <c r="D72" s="227"/>
      <c r="E72" s="227"/>
      <c r="F72" s="227"/>
      <c r="G72" s="227"/>
      <c r="H72" s="227"/>
      <c r="I72" s="227"/>
      <c r="J72" s="227"/>
      <c r="K72" s="227"/>
      <c r="L72" s="91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</row>
    <row r="73" spans="1:31" s="92" customFormat="1" ht="16.5" customHeight="1">
      <c r="A73" s="227"/>
      <c r="B73" s="90"/>
      <c r="C73" s="227"/>
      <c r="D73" s="227"/>
      <c r="E73" s="373" t="str">
        <f>E7</f>
        <v>Domov ve Věži - Komunitní bydlení II</v>
      </c>
      <c r="F73" s="374"/>
      <c r="G73" s="374"/>
      <c r="H73" s="374"/>
      <c r="I73" s="227"/>
      <c r="J73" s="227"/>
      <c r="K73" s="227"/>
      <c r="L73" s="91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</row>
    <row r="74" spans="1:31" s="92" customFormat="1" ht="12" customHeight="1">
      <c r="A74" s="227"/>
      <c r="B74" s="90"/>
      <c r="C74" s="228" t="s">
        <v>128</v>
      </c>
      <c r="D74" s="227"/>
      <c r="E74" s="227"/>
      <c r="F74" s="227"/>
      <c r="G74" s="227"/>
      <c r="H74" s="227"/>
      <c r="I74" s="227"/>
      <c r="J74" s="227"/>
      <c r="K74" s="227"/>
      <c r="L74" s="91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</row>
    <row r="75" spans="1:31" s="92" customFormat="1" ht="16.5" customHeight="1">
      <c r="A75" s="227"/>
      <c r="B75" s="90"/>
      <c r="C75" s="227"/>
      <c r="D75" s="227"/>
      <c r="E75" s="371" t="str">
        <f>E9</f>
        <v>SO 05 - Zpevněné plochy pochozí a terasy</v>
      </c>
      <c r="F75" s="372"/>
      <c r="G75" s="372"/>
      <c r="H75" s="372"/>
      <c r="I75" s="227"/>
      <c r="J75" s="227"/>
      <c r="K75" s="227"/>
      <c r="L75" s="91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</row>
    <row r="76" spans="1:31" s="92" customFormat="1" ht="6.95" customHeight="1">
      <c r="A76" s="227"/>
      <c r="B76" s="90"/>
      <c r="C76" s="227"/>
      <c r="D76" s="227"/>
      <c r="E76" s="227"/>
      <c r="F76" s="227"/>
      <c r="G76" s="227"/>
      <c r="H76" s="227"/>
      <c r="I76" s="227"/>
      <c r="J76" s="227"/>
      <c r="K76" s="227"/>
      <c r="L76" s="91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</row>
    <row r="77" spans="1:31" s="92" customFormat="1" ht="12" customHeight="1">
      <c r="A77" s="227"/>
      <c r="B77" s="90"/>
      <c r="C77" s="228" t="s">
        <v>21</v>
      </c>
      <c r="D77" s="227"/>
      <c r="E77" s="227"/>
      <c r="F77" s="93" t="str">
        <f>F12</f>
        <v>Obec Věž</v>
      </c>
      <c r="G77" s="227"/>
      <c r="H77" s="227"/>
      <c r="I77" s="228" t="s">
        <v>23</v>
      </c>
      <c r="J77" s="94">
        <f>IF(J12="","",J12)</f>
        <v>44315</v>
      </c>
      <c r="K77" s="227"/>
      <c r="L77" s="91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</row>
    <row r="78" spans="1:31" s="92" customFormat="1" ht="6.95" customHeight="1">
      <c r="A78" s="227"/>
      <c r="B78" s="90"/>
      <c r="C78" s="227"/>
      <c r="D78" s="227"/>
      <c r="E78" s="227"/>
      <c r="F78" s="227"/>
      <c r="G78" s="227"/>
      <c r="H78" s="227"/>
      <c r="I78" s="227"/>
      <c r="J78" s="227"/>
      <c r="K78" s="227"/>
      <c r="L78" s="91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</row>
    <row r="79" spans="1:31" s="92" customFormat="1" ht="40.15" customHeight="1">
      <c r="A79" s="227"/>
      <c r="B79" s="90"/>
      <c r="C79" s="228" t="s">
        <v>24</v>
      </c>
      <c r="D79" s="227"/>
      <c r="E79" s="227"/>
      <c r="F79" s="93" t="str">
        <f>E15</f>
        <v xml:space="preserve">Kraj Vysočina, Žižkova 1882/57, 587 33 Jihlava </v>
      </c>
      <c r="G79" s="227"/>
      <c r="H79" s="227"/>
      <c r="I79" s="228" t="s">
        <v>32</v>
      </c>
      <c r="J79" s="231" t="str">
        <f>E21</f>
        <v>INVENTE s.r.o., Žerotínova 483/1, 370 04 Č. Buděj.</v>
      </c>
      <c r="K79" s="227"/>
      <c r="L79" s="91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</row>
    <row r="80" spans="1:31" s="92" customFormat="1" ht="15.2" customHeight="1">
      <c r="A80" s="227"/>
      <c r="B80" s="90"/>
      <c r="C80" s="228" t="s">
        <v>30</v>
      </c>
      <c r="D80" s="227"/>
      <c r="E80" s="227"/>
      <c r="F80" s="93" t="str">
        <f>IF(E18="","",E18)</f>
        <v>Vyplň údaj</v>
      </c>
      <c r="G80" s="227"/>
      <c r="H80" s="227"/>
      <c r="I80" s="228" t="s">
        <v>37</v>
      </c>
      <c r="J80" s="231" t="str">
        <f>E24</f>
        <v xml:space="preserve"> </v>
      </c>
      <c r="K80" s="227"/>
      <c r="L80" s="91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</row>
    <row r="81" spans="1:31" s="92" customFormat="1" ht="10.35" customHeight="1">
      <c r="A81" s="227"/>
      <c r="B81" s="90"/>
      <c r="C81" s="227"/>
      <c r="D81" s="227"/>
      <c r="E81" s="227"/>
      <c r="F81" s="227"/>
      <c r="G81" s="227"/>
      <c r="H81" s="227"/>
      <c r="I81" s="227"/>
      <c r="J81" s="227"/>
      <c r="K81" s="227"/>
      <c r="L81" s="91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</row>
    <row r="82" spans="1:31" s="140" customFormat="1" ht="29.25" customHeight="1">
      <c r="A82" s="131"/>
      <c r="B82" s="132"/>
      <c r="C82" s="133" t="s">
        <v>157</v>
      </c>
      <c r="D82" s="134" t="s">
        <v>60</v>
      </c>
      <c r="E82" s="134" t="s">
        <v>56</v>
      </c>
      <c r="F82" s="134" t="s">
        <v>57</v>
      </c>
      <c r="G82" s="134" t="s">
        <v>158</v>
      </c>
      <c r="H82" s="134" t="s">
        <v>159</v>
      </c>
      <c r="I82" s="134" t="s">
        <v>160</v>
      </c>
      <c r="J82" s="134" t="s">
        <v>132</v>
      </c>
      <c r="K82" s="135" t="s">
        <v>161</v>
      </c>
      <c r="L82" s="136"/>
      <c r="M82" s="137" t="s">
        <v>3</v>
      </c>
      <c r="N82" s="138" t="s">
        <v>45</v>
      </c>
      <c r="O82" s="138" t="s">
        <v>162</v>
      </c>
      <c r="P82" s="138" t="s">
        <v>163</v>
      </c>
      <c r="Q82" s="138" t="s">
        <v>164</v>
      </c>
      <c r="R82" s="138" t="s">
        <v>165</v>
      </c>
      <c r="S82" s="138" t="s">
        <v>166</v>
      </c>
      <c r="T82" s="139" t="s">
        <v>167</v>
      </c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</row>
    <row r="83" spans="1:63" s="92" customFormat="1" ht="22.9" customHeight="1">
      <c r="A83" s="227"/>
      <c r="B83" s="90"/>
      <c r="C83" s="141" t="s">
        <v>168</v>
      </c>
      <c r="D83" s="227"/>
      <c r="E83" s="227"/>
      <c r="F83" s="227"/>
      <c r="G83" s="227"/>
      <c r="H83" s="227"/>
      <c r="I83" s="227"/>
      <c r="J83" s="142">
        <f>BK83</f>
        <v>0</v>
      </c>
      <c r="K83" s="227"/>
      <c r="L83" s="90"/>
      <c r="M83" s="143"/>
      <c r="N83" s="144"/>
      <c r="O83" s="99"/>
      <c r="P83" s="145">
        <f>P84</f>
        <v>0</v>
      </c>
      <c r="Q83" s="99"/>
      <c r="R83" s="145">
        <f>R84</f>
        <v>57.39107</v>
      </c>
      <c r="S83" s="99"/>
      <c r="T83" s="146">
        <f>T84</f>
        <v>0</v>
      </c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T83" s="82" t="s">
        <v>74</v>
      </c>
      <c r="AU83" s="82" t="s">
        <v>133</v>
      </c>
      <c r="BK83" s="147">
        <f>BK84</f>
        <v>0</v>
      </c>
    </row>
    <row r="84" spans="2:63" s="148" customFormat="1" ht="25.9" customHeight="1">
      <c r="B84" s="149"/>
      <c r="D84" s="150" t="s">
        <v>74</v>
      </c>
      <c r="E84" s="151" t="s">
        <v>169</v>
      </c>
      <c r="F84" s="151" t="s">
        <v>170</v>
      </c>
      <c r="J84" s="152">
        <f>BK84</f>
        <v>0</v>
      </c>
      <c r="L84" s="149"/>
      <c r="M84" s="153"/>
      <c r="N84" s="154"/>
      <c r="O84" s="154"/>
      <c r="P84" s="155">
        <f>P85+P102+P107</f>
        <v>0</v>
      </c>
      <c r="Q84" s="154"/>
      <c r="R84" s="155">
        <f>R85+R102+R107</f>
        <v>57.39107</v>
      </c>
      <c r="S84" s="154"/>
      <c r="T84" s="156">
        <f>T85+T102+T107</f>
        <v>0</v>
      </c>
      <c r="AR84" s="150" t="s">
        <v>83</v>
      </c>
      <c r="AT84" s="157" t="s">
        <v>74</v>
      </c>
      <c r="AU84" s="157" t="s">
        <v>75</v>
      </c>
      <c r="AY84" s="150" t="s">
        <v>171</v>
      </c>
      <c r="BK84" s="158">
        <f>BK85+BK102+BK107</f>
        <v>0</v>
      </c>
    </row>
    <row r="85" spans="2:63" s="148" customFormat="1" ht="22.9" customHeight="1">
      <c r="B85" s="149"/>
      <c r="D85" s="150" t="s">
        <v>74</v>
      </c>
      <c r="E85" s="159" t="s">
        <v>83</v>
      </c>
      <c r="F85" s="159" t="s">
        <v>172</v>
      </c>
      <c r="J85" s="160">
        <f>BK85</f>
        <v>0</v>
      </c>
      <c r="L85" s="149"/>
      <c r="M85" s="153"/>
      <c r="N85" s="154"/>
      <c r="O85" s="154"/>
      <c r="P85" s="155">
        <f>SUM(P86:P101)</f>
        <v>0</v>
      </c>
      <c r="Q85" s="154"/>
      <c r="R85" s="155">
        <f>SUM(R86:R101)</f>
        <v>0</v>
      </c>
      <c r="S85" s="154"/>
      <c r="T85" s="156">
        <f>SUM(T86:T101)</f>
        <v>0</v>
      </c>
      <c r="AR85" s="150" t="s">
        <v>83</v>
      </c>
      <c r="AT85" s="157" t="s">
        <v>74</v>
      </c>
      <c r="AU85" s="157" t="s">
        <v>83</v>
      </c>
      <c r="AY85" s="150" t="s">
        <v>171</v>
      </c>
      <c r="BK85" s="158">
        <f>SUM(BK86:BK101)</f>
        <v>0</v>
      </c>
    </row>
    <row r="86" spans="1:65" s="92" customFormat="1" ht="16.5" customHeight="1">
      <c r="A86" s="227"/>
      <c r="B86" s="90"/>
      <c r="C86" s="161" t="s">
        <v>83</v>
      </c>
      <c r="D86" s="161" t="s">
        <v>173</v>
      </c>
      <c r="E86" s="162" t="s">
        <v>3220</v>
      </c>
      <c r="F86" s="163" t="s">
        <v>3221</v>
      </c>
      <c r="G86" s="164" t="s">
        <v>187</v>
      </c>
      <c r="H86" s="165">
        <v>78.87</v>
      </c>
      <c r="I86" s="75"/>
      <c r="J86" s="166">
        <f>ROUND(I86*H86,2)</f>
        <v>0</v>
      </c>
      <c r="K86" s="163" t="s">
        <v>177</v>
      </c>
      <c r="L86" s="90"/>
      <c r="M86" s="167" t="s">
        <v>3</v>
      </c>
      <c r="N86" s="168" t="s">
        <v>47</v>
      </c>
      <c r="O86" s="169"/>
      <c r="P86" s="170">
        <f>O86*H86</f>
        <v>0</v>
      </c>
      <c r="Q86" s="170">
        <v>0</v>
      </c>
      <c r="R86" s="170">
        <f>Q86*H86</f>
        <v>0</v>
      </c>
      <c r="S86" s="170">
        <v>0</v>
      </c>
      <c r="T86" s="171">
        <f>S86*H86</f>
        <v>0</v>
      </c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R86" s="172" t="s">
        <v>178</v>
      </c>
      <c r="AT86" s="172" t="s">
        <v>173</v>
      </c>
      <c r="AU86" s="172" t="s">
        <v>179</v>
      </c>
      <c r="AY86" s="82" t="s">
        <v>171</v>
      </c>
      <c r="BE86" s="173">
        <f>IF(N86="základní",J86,0)</f>
        <v>0</v>
      </c>
      <c r="BF86" s="173">
        <f>IF(N86="snížená",J86,0)</f>
        <v>0</v>
      </c>
      <c r="BG86" s="173">
        <f>IF(N86="zákl. přenesená",J86,0)</f>
        <v>0</v>
      </c>
      <c r="BH86" s="173">
        <f>IF(N86="sníž. přenesená",J86,0)</f>
        <v>0</v>
      </c>
      <c r="BI86" s="173">
        <f>IF(N86="nulová",J86,0)</f>
        <v>0</v>
      </c>
      <c r="BJ86" s="82" t="s">
        <v>179</v>
      </c>
      <c r="BK86" s="173">
        <f>ROUND(I86*H86,2)</f>
        <v>0</v>
      </c>
      <c r="BL86" s="82" t="s">
        <v>178</v>
      </c>
      <c r="BM86" s="172" t="s">
        <v>3271</v>
      </c>
    </row>
    <row r="87" spans="2:51" s="182" customFormat="1" ht="12">
      <c r="B87" s="183"/>
      <c r="D87" s="176" t="s">
        <v>181</v>
      </c>
      <c r="E87" s="184" t="s">
        <v>3</v>
      </c>
      <c r="F87" s="185" t="s">
        <v>3272</v>
      </c>
      <c r="H87" s="186">
        <v>71.37</v>
      </c>
      <c r="L87" s="183"/>
      <c r="M87" s="187"/>
      <c r="N87" s="188"/>
      <c r="O87" s="188"/>
      <c r="P87" s="188"/>
      <c r="Q87" s="188"/>
      <c r="R87" s="188"/>
      <c r="S87" s="188"/>
      <c r="T87" s="189"/>
      <c r="AT87" s="184" t="s">
        <v>181</v>
      </c>
      <c r="AU87" s="184" t="s">
        <v>179</v>
      </c>
      <c r="AV87" s="182" t="s">
        <v>179</v>
      </c>
      <c r="AW87" s="182" t="s">
        <v>36</v>
      </c>
      <c r="AX87" s="182" t="s">
        <v>75</v>
      </c>
      <c r="AY87" s="184" t="s">
        <v>171</v>
      </c>
    </row>
    <row r="88" spans="2:51" s="182" customFormat="1" ht="12">
      <c r="B88" s="183"/>
      <c r="D88" s="176" t="s">
        <v>181</v>
      </c>
      <c r="E88" s="184" t="s">
        <v>3</v>
      </c>
      <c r="F88" s="185" t="s">
        <v>3273</v>
      </c>
      <c r="H88" s="186">
        <v>7.5</v>
      </c>
      <c r="L88" s="183"/>
      <c r="M88" s="187"/>
      <c r="N88" s="188"/>
      <c r="O88" s="188"/>
      <c r="P88" s="188"/>
      <c r="Q88" s="188"/>
      <c r="R88" s="188"/>
      <c r="S88" s="188"/>
      <c r="T88" s="189"/>
      <c r="AT88" s="184" t="s">
        <v>181</v>
      </c>
      <c r="AU88" s="184" t="s">
        <v>179</v>
      </c>
      <c r="AV88" s="182" t="s">
        <v>179</v>
      </c>
      <c r="AW88" s="182" t="s">
        <v>36</v>
      </c>
      <c r="AX88" s="182" t="s">
        <v>75</v>
      </c>
      <c r="AY88" s="184" t="s">
        <v>171</v>
      </c>
    </row>
    <row r="89" spans="2:51" s="190" customFormat="1" ht="12">
      <c r="B89" s="191"/>
      <c r="D89" s="176" t="s">
        <v>181</v>
      </c>
      <c r="E89" s="192" t="s">
        <v>3</v>
      </c>
      <c r="F89" s="193" t="s">
        <v>184</v>
      </c>
      <c r="H89" s="194">
        <v>78.87</v>
      </c>
      <c r="L89" s="191"/>
      <c r="M89" s="195"/>
      <c r="N89" s="196"/>
      <c r="O89" s="196"/>
      <c r="P89" s="196"/>
      <c r="Q89" s="196"/>
      <c r="R89" s="196"/>
      <c r="S89" s="196"/>
      <c r="T89" s="197"/>
      <c r="AT89" s="192" t="s">
        <v>181</v>
      </c>
      <c r="AU89" s="192" t="s">
        <v>179</v>
      </c>
      <c r="AV89" s="190" t="s">
        <v>178</v>
      </c>
      <c r="AW89" s="190" t="s">
        <v>36</v>
      </c>
      <c r="AX89" s="190" t="s">
        <v>83</v>
      </c>
      <c r="AY89" s="192" t="s">
        <v>171</v>
      </c>
    </row>
    <row r="90" spans="1:65" s="92" customFormat="1" ht="36">
      <c r="A90" s="227"/>
      <c r="B90" s="90"/>
      <c r="C90" s="161" t="s">
        <v>179</v>
      </c>
      <c r="D90" s="161" t="s">
        <v>173</v>
      </c>
      <c r="E90" s="162" t="s">
        <v>202</v>
      </c>
      <c r="F90" s="163" t="s">
        <v>203</v>
      </c>
      <c r="G90" s="164" t="s">
        <v>187</v>
      </c>
      <c r="H90" s="165">
        <v>78.87</v>
      </c>
      <c r="I90" s="75"/>
      <c r="J90" s="166">
        <f>ROUND(I90*H90,2)</f>
        <v>0</v>
      </c>
      <c r="K90" s="163" t="s">
        <v>177</v>
      </c>
      <c r="L90" s="90"/>
      <c r="M90" s="167" t="s">
        <v>3</v>
      </c>
      <c r="N90" s="168" t="s">
        <v>47</v>
      </c>
      <c r="O90" s="169"/>
      <c r="P90" s="170">
        <f>O90*H90</f>
        <v>0</v>
      </c>
      <c r="Q90" s="170">
        <v>0</v>
      </c>
      <c r="R90" s="170">
        <f>Q90*H90</f>
        <v>0</v>
      </c>
      <c r="S90" s="170">
        <v>0</v>
      </c>
      <c r="T90" s="171">
        <f>S90*H90</f>
        <v>0</v>
      </c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R90" s="172" t="s">
        <v>178</v>
      </c>
      <c r="AT90" s="172" t="s">
        <v>173</v>
      </c>
      <c r="AU90" s="172" t="s">
        <v>179</v>
      </c>
      <c r="AY90" s="82" t="s">
        <v>171</v>
      </c>
      <c r="BE90" s="173">
        <f>IF(N90="základní",J90,0)</f>
        <v>0</v>
      </c>
      <c r="BF90" s="173">
        <f>IF(N90="snížená",J90,0)</f>
        <v>0</v>
      </c>
      <c r="BG90" s="173">
        <f>IF(N90="zákl. přenesená",J90,0)</f>
        <v>0</v>
      </c>
      <c r="BH90" s="173">
        <f>IF(N90="sníž. přenesená",J90,0)</f>
        <v>0</v>
      </c>
      <c r="BI90" s="173">
        <f>IF(N90="nulová",J90,0)</f>
        <v>0</v>
      </c>
      <c r="BJ90" s="82" t="s">
        <v>179</v>
      </c>
      <c r="BK90" s="173">
        <f>ROUND(I90*H90,2)</f>
        <v>0</v>
      </c>
      <c r="BL90" s="82" t="s">
        <v>178</v>
      </c>
      <c r="BM90" s="172" t="s">
        <v>3274</v>
      </c>
    </row>
    <row r="91" spans="1:65" s="92" customFormat="1" ht="36">
      <c r="A91" s="227"/>
      <c r="B91" s="90"/>
      <c r="C91" s="161" t="s">
        <v>193</v>
      </c>
      <c r="D91" s="161" t="s">
        <v>173</v>
      </c>
      <c r="E91" s="162" t="s">
        <v>207</v>
      </c>
      <c r="F91" s="163" t="s">
        <v>208</v>
      </c>
      <c r="G91" s="164" t="s">
        <v>187</v>
      </c>
      <c r="H91" s="165">
        <v>78.87</v>
      </c>
      <c r="I91" s="75"/>
      <c r="J91" s="166">
        <f>ROUND(I91*H91,2)</f>
        <v>0</v>
      </c>
      <c r="K91" s="163" t="s">
        <v>177</v>
      </c>
      <c r="L91" s="90"/>
      <c r="M91" s="167" t="s">
        <v>3</v>
      </c>
      <c r="N91" s="168" t="s">
        <v>47</v>
      </c>
      <c r="O91" s="169"/>
      <c r="P91" s="170">
        <f>O91*H91</f>
        <v>0</v>
      </c>
      <c r="Q91" s="170">
        <v>0</v>
      </c>
      <c r="R91" s="170">
        <f>Q91*H91</f>
        <v>0</v>
      </c>
      <c r="S91" s="170">
        <v>0</v>
      </c>
      <c r="T91" s="171">
        <f>S91*H91</f>
        <v>0</v>
      </c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R91" s="172" t="s">
        <v>178</v>
      </c>
      <c r="AT91" s="172" t="s">
        <v>173</v>
      </c>
      <c r="AU91" s="172" t="s">
        <v>179</v>
      </c>
      <c r="AY91" s="82" t="s">
        <v>171</v>
      </c>
      <c r="BE91" s="173">
        <f>IF(N91="základní",J91,0)</f>
        <v>0</v>
      </c>
      <c r="BF91" s="173">
        <f>IF(N91="snížená",J91,0)</f>
        <v>0</v>
      </c>
      <c r="BG91" s="173">
        <f>IF(N91="zákl. přenesená",J91,0)</f>
        <v>0</v>
      </c>
      <c r="BH91" s="173">
        <f>IF(N91="sníž. přenesená",J91,0)</f>
        <v>0</v>
      </c>
      <c r="BI91" s="173">
        <f>IF(N91="nulová",J91,0)</f>
        <v>0</v>
      </c>
      <c r="BJ91" s="82" t="s">
        <v>179</v>
      </c>
      <c r="BK91" s="173">
        <f>ROUND(I91*H91,2)</f>
        <v>0</v>
      </c>
      <c r="BL91" s="82" t="s">
        <v>178</v>
      </c>
      <c r="BM91" s="172" t="s">
        <v>3275</v>
      </c>
    </row>
    <row r="92" spans="1:65" s="92" customFormat="1" ht="36">
      <c r="A92" s="227"/>
      <c r="B92" s="90"/>
      <c r="C92" s="161" t="s">
        <v>178</v>
      </c>
      <c r="D92" s="161" t="s">
        <v>173</v>
      </c>
      <c r="E92" s="162" t="s">
        <v>3226</v>
      </c>
      <c r="F92" s="163" t="s">
        <v>3227</v>
      </c>
      <c r="G92" s="164" t="s">
        <v>187</v>
      </c>
      <c r="H92" s="165">
        <v>394.35</v>
      </c>
      <c r="I92" s="75"/>
      <c r="J92" s="166">
        <f>ROUND(I92*H92,2)</f>
        <v>0</v>
      </c>
      <c r="K92" s="163" t="s">
        <v>177</v>
      </c>
      <c r="L92" s="90"/>
      <c r="M92" s="167" t="s">
        <v>3</v>
      </c>
      <c r="N92" s="168" t="s">
        <v>47</v>
      </c>
      <c r="O92" s="169"/>
      <c r="P92" s="170">
        <f>O92*H92</f>
        <v>0</v>
      </c>
      <c r="Q92" s="170">
        <v>0</v>
      </c>
      <c r="R92" s="170">
        <f>Q92*H92</f>
        <v>0</v>
      </c>
      <c r="S92" s="170">
        <v>0</v>
      </c>
      <c r="T92" s="171">
        <f>S92*H92</f>
        <v>0</v>
      </c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R92" s="172" t="s">
        <v>178</v>
      </c>
      <c r="AT92" s="172" t="s">
        <v>173</v>
      </c>
      <c r="AU92" s="172" t="s">
        <v>179</v>
      </c>
      <c r="AY92" s="82" t="s">
        <v>171</v>
      </c>
      <c r="BE92" s="173">
        <f>IF(N92="základní",J92,0)</f>
        <v>0</v>
      </c>
      <c r="BF92" s="173">
        <f>IF(N92="snížená",J92,0)</f>
        <v>0</v>
      </c>
      <c r="BG92" s="173">
        <f>IF(N92="zákl. přenesená",J92,0)</f>
        <v>0</v>
      </c>
      <c r="BH92" s="173">
        <f>IF(N92="sníž. přenesená",J92,0)</f>
        <v>0</v>
      </c>
      <c r="BI92" s="173">
        <f>IF(N92="nulová",J92,0)</f>
        <v>0</v>
      </c>
      <c r="BJ92" s="82" t="s">
        <v>179</v>
      </c>
      <c r="BK92" s="173">
        <f>ROUND(I92*H92,2)</f>
        <v>0</v>
      </c>
      <c r="BL92" s="82" t="s">
        <v>178</v>
      </c>
      <c r="BM92" s="172" t="s">
        <v>3276</v>
      </c>
    </row>
    <row r="93" spans="2:51" s="182" customFormat="1" ht="12">
      <c r="B93" s="183"/>
      <c r="D93" s="176" t="s">
        <v>181</v>
      </c>
      <c r="F93" s="185" t="s">
        <v>3277</v>
      </c>
      <c r="H93" s="186">
        <v>394.35</v>
      </c>
      <c r="L93" s="183"/>
      <c r="M93" s="187"/>
      <c r="N93" s="188"/>
      <c r="O93" s="188"/>
      <c r="P93" s="188"/>
      <c r="Q93" s="188"/>
      <c r="R93" s="188"/>
      <c r="S93" s="188"/>
      <c r="T93" s="189"/>
      <c r="AT93" s="184" t="s">
        <v>181</v>
      </c>
      <c r="AU93" s="184" t="s">
        <v>179</v>
      </c>
      <c r="AV93" s="182" t="s">
        <v>179</v>
      </c>
      <c r="AW93" s="182" t="s">
        <v>4</v>
      </c>
      <c r="AX93" s="182" t="s">
        <v>83</v>
      </c>
      <c r="AY93" s="184" t="s">
        <v>171</v>
      </c>
    </row>
    <row r="94" spans="1:65" s="92" customFormat="1" ht="24">
      <c r="A94" s="227"/>
      <c r="B94" s="90"/>
      <c r="C94" s="161" t="s">
        <v>206</v>
      </c>
      <c r="D94" s="161" t="s">
        <v>173</v>
      </c>
      <c r="E94" s="162" t="s">
        <v>3230</v>
      </c>
      <c r="F94" s="163" t="s">
        <v>3231</v>
      </c>
      <c r="G94" s="164" t="s">
        <v>187</v>
      </c>
      <c r="H94" s="165">
        <v>78.87</v>
      </c>
      <c r="I94" s="75"/>
      <c r="J94" s="166">
        <f>ROUND(I94*H94,2)</f>
        <v>0</v>
      </c>
      <c r="K94" s="163" t="s">
        <v>177</v>
      </c>
      <c r="L94" s="90"/>
      <c r="M94" s="167" t="s">
        <v>3</v>
      </c>
      <c r="N94" s="168" t="s">
        <v>47</v>
      </c>
      <c r="O94" s="169"/>
      <c r="P94" s="170">
        <f>O94*H94</f>
        <v>0</v>
      </c>
      <c r="Q94" s="170">
        <v>0</v>
      </c>
      <c r="R94" s="170">
        <f>Q94*H94</f>
        <v>0</v>
      </c>
      <c r="S94" s="170">
        <v>0</v>
      </c>
      <c r="T94" s="171">
        <f>S94*H94</f>
        <v>0</v>
      </c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R94" s="172" t="s">
        <v>178</v>
      </c>
      <c r="AT94" s="172" t="s">
        <v>173</v>
      </c>
      <c r="AU94" s="172" t="s">
        <v>179</v>
      </c>
      <c r="AY94" s="82" t="s">
        <v>171</v>
      </c>
      <c r="BE94" s="173">
        <f>IF(N94="základní",J94,0)</f>
        <v>0</v>
      </c>
      <c r="BF94" s="173">
        <f>IF(N94="snížená",J94,0)</f>
        <v>0</v>
      </c>
      <c r="BG94" s="173">
        <f>IF(N94="zákl. přenesená",J94,0)</f>
        <v>0</v>
      </c>
      <c r="BH94" s="173">
        <f>IF(N94="sníž. přenesená",J94,0)</f>
        <v>0</v>
      </c>
      <c r="BI94" s="173">
        <f>IF(N94="nulová",J94,0)</f>
        <v>0</v>
      </c>
      <c r="BJ94" s="82" t="s">
        <v>179</v>
      </c>
      <c r="BK94" s="173">
        <f>ROUND(I94*H94,2)</f>
        <v>0</v>
      </c>
      <c r="BL94" s="82" t="s">
        <v>178</v>
      </c>
      <c r="BM94" s="172" t="s">
        <v>3278</v>
      </c>
    </row>
    <row r="95" spans="1:65" s="92" customFormat="1" ht="24">
      <c r="A95" s="227"/>
      <c r="B95" s="90"/>
      <c r="C95" s="161" t="s">
        <v>210</v>
      </c>
      <c r="D95" s="161" t="s">
        <v>173</v>
      </c>
      <c r="E95" s="162" t="s">
        <v>3234</v>
      </c>
      <c r="F95" s="163" t="s">
        <v>228</v>
      </c>
      <c r="G95" s="164" t="s">
        <v>187</v>
      </c>
      <c r="H95" s="165">
        <v>78.87</v>
      </c>
      <c r="I95" s="75"/>
      <c r="J95" s="166">
        <f>ROUND(I95*H95,2)</f>
        <v>0</v>
      </c>
      <c r="K95" s="163" t="s">
        <v>177</v>
      </c>
      <c r="L95" s="90"/>
      <c r="M95" s="167" t="s">
        <v>3</v>
      </c>
      <c r="N95" s="168" t="s">
        <v>47</v>
      </c>
      <c r="O95" s="169"/>
      <c r="P95" s="170">
        <f>O95*H95</f>
        <v>0</v>
      </c>
      <c r="Q95" s="170">
        <v>0</v>
      </c>
      <c r="R95" s="170">
        <f>Q95*H95</f>
        <v>0</v>
      </c>
      <c r="S95" s="170">
        <v>0</v>
      </c>
      <c r="T95" s="171">
        <f>S95*H95</f>
        <v>0</v>
      </c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R95" s="172" t="s">
        <v>178</v>
      </c>
      <c r="AT95" s="172" t="s">
        <v>173</v>
      </c>
      <c r="AU95" s="172" t="s">
        <v>179</v>
      </c>
      <c r="AY95" s="82" t="s">
        <v>171</v>
      </c>
      <c r="BE95" s="173">
        <f>IF(N95="základní",J95,0)</f>
        <v>0</v>
      </c>
      <c r="BF95" s="173">
        <f>IF(N95="snížená",J95,0)</f>
        <v>0</v>
      </c>
      <c r="BG95" s="173">
        <f>IF(N95="zákl. přenesená",J95,0)</f>
        <v>0</v>
      </c>
      <c r="BH95" s="173">
        <f>IF(N95="sníž. přenesená",J95,0)</f>
        <v>0</v>
      </c>
      <c r="BI95" s="173">
        <f>IF(N95="nulová",J95,0)</f>
        <v>0</v>
      </c>
      <c r="BJ95" s="82" t="s">
        <v>179</v>
      </c>
      <c r="BK95" s="173">
        <f>ROUND(I95*H95,2)</f>
        <v>0</v>
      </c>
      <c r="BL95" s="82" t="s">
        <v>178</v>
      </c>
      <c r="BM95" s="172" t="s">
        <v>3279</v>
      </c>
    </row>
    <row r="96" spans="1:65" s="92" customFormat="1" ht="24">
      <c r="A96" s="227"/>
      <c r="B96" s="90"/>
      <c r="C96" s="161" t="s">
        <v>215</v>
      </c>
      <c r="D96" s="161" t="s">
        <v>173</v>
      </c>
      <c r="E96" s="162" t="s">
        <v>220</v>
      </c>
      <c r="F96" s="163" t="s">
        <v>221</v>
      </c>
      <c r="G96" s="164" t="s">
        <v>222</v>
      </c>
      <c r="H96" s="165">
        <v>134.079</v>
      </c>
      <c r="I96" s="75"/>
      <c r="J96" s="166">
        <f>ROUND(I96*H96,2)</f>
        <v>0</v>
      </c>
      <c r="K96" s="163" t="s">
        <v>177</v>
      </c>
      <c r="L96" s="90"/>
      <c r="M96" s="167" t="s">
        <v>3</v>
      </c>
      <c r="N96" s="168" t="s">
        <v>47</v>
      </c>
      <c r="O96" s="169"/>
      <c r="P96" s="170">
        <f>O96*H96</f>
        <v>0</v>
      </c>
      <c r="Q96" s="170">
        <v>0</v>
      </c>
      <c r="R96" s="170">
        <f>Q96*H96</f>
        <v>0</v>
      </c>
      <c r="S96" s="170">
        <v>0</v>
      </c>
      <c r="T96" s="171">
        <f>S96*H96</f>
        <v>0</v>
      </c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R96" s="172" t="s">
        <v>178</v>
      </c>
      <c r="AT96" s="172" t="s">
        <v>173</v>
      </c>
      <c r="AU96" s="172" t="s">
        <v>179</v>
      </c>
      <c r="AY96" s="82" t="s">
        <v>171</v>
      </c>
      <c r="BE96" s="173">
        <f>IF(N96="základní",J96,0)</f>
        <v>0</v>
      </c>
      <c r="BF96" s="173">
        <f>IF(N96="snížená",J96,0)</f>
        <v>0</v>
      </c>
      <c r="BG96" s="173">
        <f>IF(N96="zákl. přenesená",J96,0)</f>
        <v>0</v>
      </c>
      <c r="BH96" s="173">
        <f>IF(N96="sníž. přenesená",J96,0)</f>
        <v>0</v>
      </c>
      <c r="BI96" s="173">
        <f>IF(N96="nulová",J96,0)</f>
        <v>0</v>
      </c>
      <c r="BJ96" s="82" t="s">
        <v>179</v>
      </c>
      <c r="BK96" s="173">
        <f>ROUND(I96*H96,2)</f>
        <v>0</v>
      </c>
      <c r="BL96" s="82" t="s">
        <v>178</v>
      </c>
      <c r="BM96" s="172" t="s">
        <v>3280</v>
      </c>
    </row>
    <row r="97" spans="2:51" s="182" customFormat="1" ht="12">
      <c r="B97" s="183"/>
      <c r="D97" s="176" t="s">
        <v>181</v>
      </c>
      <c r="F97" s="185" t="s">
        <v>3281</v>
      </c>
      <c r="H97" s="186">
        <v>134.079</v>
      </c>
      <c r="L97" s="183"/>
      <c r="M97" s="187"/>
      <c r="N97" s="188"/>
      <c r="O97" s="188"/>
      <c r="P97" s="188"/>
      <c r="Q97" s="188"/>
      <c r="R97" s="188"/>
      <c r="S97" s="188"/>
      <c r="T97" s="189"/>
      <c r="AT97" s="184" t="s">
        <v>181</v>
      </c>
      <c r="AU97" s="184" t="s">
        <v>179</v>
      </c>
      <c r="AV97" s="182" t="s">
        <v>179</v>
      </c>
      <c r="AW97" s="182" t="s">
        <v>4</v>
      </c>
      <c r="AX97" s="182" t="s">
        <v>83</v>
      </c>
      <c r="AY97" s="184" t="s">
        <v>171</v>
      </c>
    </row>
    <row r="98" spans="1:65" s="92" customFormat="1" ht="16.5" customHeight="1">
      <c r="A98" s="227"/>
      <c r="B98" s="90"/>
      <c r="C98" s="161" t="s">
        <v>219</v>
      </c>
      <c r="D98" s="161" t="s">
        <v>173</v>
      </c>
      <c r="E98" s="162" t="s">
        <v>3238</v>
      </c>
      <c r="F98" s="163" t="s">
        <v>3239</v>
      </c>
      <c r="G98" s="164" t="s">
        <v>176</v>
      </c>
      <c r="H98" s="165">
        <v>262.9</v>
      </c>
      <c r="I98" s="75"/>
      <c r="J98" s="166">
        <f>ROUND(I98*H98,2)</f>
        <v>0</v>
      </c>
      <c r="K98" s="163" t="s">
        <v>3</v>
      </c>
      <c r="L98" s="90"/>
      <c r="M98" s="167" t="s">
        <v>3</v>
      </c>
      <c r="N98" s="168" t="s">
        <v>47</v>
      </c>
      <c r="O98" s="169"/>
      <c r="P98" s="170">
        <f>O98*H98</f>
        <v>0</v>
      </c>
      <c r="Q98" s="170">
        <v>0</v>
      </c>
      <c r="R98" s="170">
        <f>Q98*H98</f>
        <v>0</v>
      </c>
      <c r="S98" s="170">
        <v>0</v>
      </c>
      <c r="T98" s="171">
        <f>S98*H98</f>
        <v>0</v>
      </c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R98" s="172" t="s">
        <v>178</v>
      </c>
      <c r="AT98" s="172" t="s">
        <v>173</v>
      </c>
      <c r="AU98" s="172" t="s">
        <v>179</v>
      </c>
      <c r="AY98" s="82" t="s">
        <v>171</v>
      </c>
      <c r="BE98" s="173">
        <f>IF(N98="základní",J98,0)</f>
        <v>0</v>
      </c>
      <c r="BF98" s="173">
        <f>IF(N98="snížená",J98,0)</f>
        <v>0</v>
      </c>
      <c r="BG98" s="173">
        <f>IF(N98="zákl. přenesená",J98,0)</f>
        <v>0</v>
      </c>
      <c r="BH98" s="173">
        <f>IF(N98="sníž. přenesená",J98,0)</f>
        <v>0</v>
      </c>
      <c r="BI98" s="173">
        <f>IF(N98="nulová",J98,0)</f>
        <v>0</v>
      </c>
      <c r="BJ98" s="82" t="s">
        <v>179</v>
      </c>
      <c r="BK98" s="173">
        <f>ROUND(I98*H98,2)</f>
        <v>0</v>
      </c>
      <c r="BL98" s="82" t="s">
        <v>178</v>
      </c>
      <c r="BM98" s="172" t="s">
        <v>3282</v>
      </c>
    </row>
    <row r="99" spans="2:51" s="182" customFormat="1" ht="12">
      <c r="B99" s="183"/>
      <c r="D99" s="176" t="s">
        <v>181</v>
      </c>
      <c r="E99" s="184" t="s">
        <v>3</v>
      </c>
      <c r="F99" s="185" t="s">
        <v>3283</v>
      </c>
      <c r="H99" s="186">
        <v>237.9</v>
      </c>
      <c r="L99" s="183"/>
      <c r="M99" s="187"/>
      <c r="N99" s="188"/>
      <c r="O99" s="188"/>
      <c r="P99" s="188"/>
      <c r="Q99" s="188"/>
      <c r="R99" s="188"/>
      <c r="S99" s="188"/>
      <c r="T99" s="189"/>
      <c r="AT99" s="184" t="s">
        <v>181</v>
      </c>
      <c r="AU99" s="184" t="s">
        <v>179</v>
      </c>
      <c r="AV99" s="182" t="s">
        <v>179</v>
      </c>
      <c r="AW99" s="182" t="s">
        <v>36</v>
      </c>
      <c r="AX99" s="182" t="s">
        <v>75</v>
      </c>
      <c r="AY99" s="184" t="s">
        <v>171</v>
      </c>
    </row>
    <row r="100" spans="2:51" s="182" customFormat="1" ht="12">
      <c r="B100" s="183"/>
      <c r="D100" s="176" t="s">
        <v>181</v>
      </c>
      <c r="E100" s="184" t="s">
        <v>3</v>
      </c>
      <c r="F100" s="185" t="s">
        <v>1273</v>
      </c>
      <c r="H100" s="186">
        <v>25</v>
      </c>
      <c r="L100" s="183"/>
      <c r="M100" s="187"/>
      <c r="N100" s="188"/>
      <c r="O100" s="188"/>
      <c r="P100" s="188"/>
      <c r="Q100" s="188"/>
      <c r="R100" s="188"/>
      <c r="S100" s="188"/>
      <c r="T100" s="189"/>
      <c r="AT100" s="184" t="s">
        <v>181</v>
      </c>
      <c r="AU100" s="184" t="s">
        <v>179</v>
      </c>
      <c r="AV100" s="182" t="s">
        <v>179</v>
      </c>
      <c r="AW100" s="182" t="s">
        <v>36</v>
      </c>
      <c r="AX100" s="182" t="s">
        <v>75</v>
      </c>
      <c r="AY100" s="184" t="s">
        <v>171</v>
      </c>
    </row>
    <row r="101" spans="2:51" s="190" customFormat="1" ht="12">
      <c r="B101" s="191"/>
      <c r="D101" s="176" t="s">
        <v>181</v>
      </c>
      <c r="E101" s="192" t="s">
        <v>3</v>
      </c>
      <c r="F101" s="193" t="s">
        <v>184</v>
      </c>
      <c r="H101" s="194">
        <v>262.9</v>
      </c>
      <c r="L101" s="191"/>
      <c r="M101" s="195"/>
      <c r="N101" s="196"/>
      <c r="O101" s="196"/>
      <c r="P101" s="196"/>
      <c r="Q101" s="196"/>
      <c r="R101" s="196"/>
      <c r="S101" s="196"/>
      <c r="T101" s="197"/>
      <c r="AT101" s="192" t="s">
        <v>181</v>
      </c>
      <c r="AU101" s="192" t="s">
        <v>179</v>
      </c>
      <c r="AV101" s="190" t="s">
        <v>178</v>
      </c>
      <c r="AW101" s="190" t="s">
        <v>36</v>
      </c>
      <c r="AX101" s="190" t="s">
        <v>83</v>
      </c>
      <c r="AY101" s="192" t="s">
        <v>171</v>
      </c>
    </row>
    <row r="102" spans="2:63" s="148" customFormat="1" ht="22.9" customHeight="1">
      <c r="B102" s="149"/>
      <c r="D102" s="150" t="s">
        <v>74</v>
      </c>
      <c r="E102" s="159" t="s">
        <v>206</v>
      </c>
      <c r="F102" s="159" t="s">
        <v>3241</v>
      </c>
      <c r="J102" s="160">
        <f>BK102</f>
        <v>0</v>
      </c>
      <c r="L102" s="149"/>
      <c r="M102" s="153"/>
      <c r="N102" s="154"/>
      <c r="O102" s="154"/>
      <c r="P102" s="155">
        <f>SUM(P103:P106)</f>
        <v>0</v>
      </c>
      <c r="Q102" s="154"/>
      <c r="R102" s="155">
        <f>SUM(R103:R106)</f>
        <v>57.39107</v>
      </c>
      <c r="S102" s="154"/>
      <c r="T102" s="156">
        <f>SUM(T103:T106)</f>
        <v>0</v>
      </c>
      <c r="AR102" s="150" t="s">
        <v>83</v>
      </c>
      <c r="AT102" s="157" t="s">
        <v>74</v>
      </c>
      <c r="AU102" s="157" t="s">
        <v>83</v>
      </c>
      <c r="AY102" s="150" t="s">
        <v>171</v>
      </c>
      <c r="BK102" s="158">
        <f>SUM(BK103:BK106)</f>
        <v>0</v>
      </c>
    </row>
    <row r="103" spans="1:65" s="92" customFormat="1" ht="16.5" customHeight="1">
      <c r="A103" s="227"/>
      <c r="B103" s="90"/>
      <c r="C103" s="161" t="s">
        <v>226</v>
      </c>
      <c r="D103" s="161" t="s">
        <v>173</v>
      </c>
      <c r="E103" s="162" t="s">
        <v>3284</v>
      </c>
      <c r="F103" s="163" t="s">
        <v>3285</v>
      </c>
      <c r="G103" s="164" t="s">
        <v>176</v>
      </c>
      <c r="H103" s="165">
        <v>262.9</v>
      </c>
      <c r="I103" s="75"/>
      <c r="J103" s="166">
        <f>ROUND(I103*H103,2)</f>
        <v>0</v>
      </c>
      <c r="K103" s="163" t="s">
        <v>177</v>
      </c>
      <c r="L103" s="90"/>
      <c r="M103" s="167" t="s">
        <v>3</v>
      </c>
      <c r="N103" s="168" t="s">
        <v>47</v>
      </c>
      <c r="O103" s="169"/>
      <c r="P103" s="170">
        <f>O103*H103</f>
        <v>0</v>
      </c>
      <c r="Q103" s="170">
        <v>0</v>
      </c>
      <c r="R103" s="170">
        <f>Q103*H103</f>
        <v>0</v>
      </c>
      <c r="S103" s="170">
        <v>0</v>
      </c>
      <c r="T103" s="171">
        <f>S103*H103</f>
        <v>0</v>
      </c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R103" s="172" t="s">
        <v>178</v>
      </c>
      <c r="AT103" s="172" t="s">
        <v>173</v>
      </c>
      <c r="AU103" s="172" t="s">
        <v>179</v>
      </c>
      <c r="AY103" s="82" t="s">
        <v>171</v>
      </c>
      <c r="BE103" s="173">
        <f>IF(N103="základní",J103,0)</f>
        <v>0</v>
      </c>
      <c r="BF103" s="173">
        <f>IF(N103="snížená",J103,0)</f>
        <v>0</v>
      </c>
      <c r="BG103" s="173">
        <f>IF(N103="zákl. přenesená",J103,0)</f>
        <v>0</v>
      </c>
      <c r="BH103" s="173">
        <f>IF(N103="sníž. přenesená",J103,0)</f>
        <v>0</v>
      </c>
      <c r="BI103" s="173">
        <f>IF(N103="nulová",J103,0)</f>
        <v>0</v>
      </c>
      <c r="BJ103" s="82" t="s">
        <v>179</v>
      </c>
      <c r="BK103" s="173">
        <f>ROUND(I103*H103,2)</f>
        <v>0</v>
      </c>
      <c r="BL103" s="82" t="s">
        <v>178</v>
      </c>
      <c r="BM103" s="172" t="s">
        <v>3286</v>
      </c>
    </row>
    <row r="104" spans="1:65" s="92" customFormat="1" ht="36">
      <c r="A104" s="227"/>
      <c r="B104" s="90"/>
      <c r="C104" s="161" t="s">
        <v>230</v>
      </c>
      <c r="D104" s="161" t="s">
        <v>173</v>
      </c>
      <c r="E104" s="162" t="s">
        <v>3287</v>
      </c>
      <c r="F104" s="163" t="s">
        <v>3288</v>
      </c>
      <c r="G104" s="164" t="s">
        <v>176</v>
      </c>
      <c r="H104" s="165">
        <v>262.9</v>
      </c>
      <c r="I104" s="75"/>
      <c r="J104" s="166">
        <f>ROUND(I104*H104,2)</f>
        <v>0</v>
      </c>
      <c r="K104" s="163" t="s">
        <v>177</v>
      </c>
      <c r="L104" s="90"/>
      <c r="M104" s="167" t="s">
        <v>3</v>
      </c>
      <c r="N104" s="168" t="s">
        <v>47</v>
      </c>
      <c r="O104" s="169"/>
      <c r="P104" s="170">
        <f>O104*H104</f>
        <v>0</v>
      </c>
      <c r="Q104" s="170">
        <v>0.101</v>
      </c>
      <c r="R104" s="170">
        <f>Q104*H104</f>
        <v>26.5529</v>
      </c>
      <c r="S104" s="170">
        <v>0</v>
      </c>
      <c r="T104" s="171">
        <f>S104*H104</f>
        <v>0</v>
      </c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R104" s="172" t="s">
        <v>178</v>
      </c>
      <c r="AT104" s="172" t="s">
        <v>173</v>
      </c>
      <c r="AU104" s="172" t="s">
        <v>179</v>
      </c>
      <c r="AY104" s="82" t="s">
        <v>171</v>
      </c>
      <c r="BE104" s="173">
        <f>IF(N104="základní",J104,0)</f>
        <v>0</v>
      </c>
      <c r="BF104" s="173">
        <f>IF(N104="snížená",J104,0)</f>
        <v>0</v>
      </c>
      <c r="BG104" s="173">
        <f>IF(N104="zákl. přenesená",J104,0)</f>
        <v>0</v>
      </c>
      <c r="BH104" s="173">
        <f>IF(N104="sníž. přenesená",J104,0)</f>
        <v>0</v>
      </c>
      <c r="BI104" s="173">
        <f>IF(N104="nulová",J104,0)</f>
        <v>0</v>
      </c>
      <c r="BJ104" s="82" t="s">
        <v>179</v>
      </c>
      <c r="BK104" s="173">
        <f>ROUND(I104*H104,2)</f>
        <v>0</v>
      </c>
      <c r="BL104" s="82" t="s">
        <v>178</v>
      </c>
      <c r="BM104" s="172" t="s">
        <v>3289</v>
      </c>
    </row>
    <row r="105" spans="1:65" s="92" customFormat="1" ht="16.5" customHeight="1">
      <c r="A105" s="227"/>
      <c r="B105" s="90"/>
      <c r="C105" s="198" t="s">
        <v>236</v>
      </c>
      <c r="D105" s="198" t="s">
        <v>248</v>
      </c>
      <c r="E105" s="199" t="s">
        <v>3290</v>
      </c>
      <c r="F105" s="200" t="s">
        <v>3291</v>
      </c>
      <c r="G105" s="201" t="s">
        <v>176</v>
      </c>
      <c r="H105" s="202">
        <v>268.158</v>
      </c>
      <c r="I105" s="78"/>
      <c r="J105" s="203">
        <f>ROUND(I105*H105,2)</f>
        <v>0</v>
      </c>
      <c r="K105" s="200" t="s">
        <v>177</v>
      </c>
      <c r="L105" s="204"/>
      <c r="M105" s="205" t="s">
        <v>3</v>
      </c>
      <c r="N105" s="206" t="s">
        <v>47</v>
      </c>
      <c r="O105" s="169"/>
      <c r="P105" s="170">
        <f>O105*H105</f>
        <v>0</v>
      </c>
      <c r="Q105" s="170">
        <v>0.115</v>
      </c>
      <c r="R105" s="170">
        <f>Q105*H105</f>
        <v>30.83817</v>
      </c>
      <c r="S105" s="170">
        <v>0</v>
      </c>
      <c r="T105" s="171">
        <f>S105*H105</f>
        <v>0</v>
      </c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R105" s="172" t="s">
        <v>219</v>
      </c>
      <c r="AT105" s="172" t="s">
        <v>248</v>
      </c>
      <c r="AU105" s="172" t="s">
        <v>179</v>
      </c>
      <c r="AY105" s="82" t="s">
        <v>171</v>
      </c>
      <c r="BE105" s="173">
        <f>IF(N105="základní",J105,0)</f>
        <v>0</v>
      </c>
      <c r="BF105" s="173">
        <f>IF(N105="snížená",J105,0)</f>
        <v>0</v>
      </c>
      <c r="BG105" s="173">
        <f>IF(N105="zákl. přenesená",J105,0)</f>
        <v>0</v>
      </c>
      <c r="BH105" s="173">
        <f>IF(N105="sníž. přenesená",J105,0)</f>
        <v>0</v>
      </c>
      <c r="BI105" s="173">
        <f>IF(N105="nulová",J105,0)</f>
        <v>0</v>
      </c>
      <c r="BJ105" s="82" t="s">
        <v>179</v>
      </c>
      <c r="BK105" s="173">
        <f>ROUND(I105*H105,2)</f>
        <v>0</v>
      </c>
      <c r="BL105" s="82" t="s">
        <v>178</v>
      </c>
      <c r="BM105" s="172" t="s">
        <v>3292</v>
      </c>
    </row>
    <row r="106" spans="2:51" s="182" customFormat="1" ht="12">
      <c r="B106" s="183"/>
      <c r="D106" s="176" t="s">
        <v>181</v>
      </c>
      <c r="F106" s="185" t="s">
        <v>3293</v>
      </c>
      <c r="H106" s="186">
        <v>268.158</v>
      </c>
      <c r="L106" s="183"/>
      <c r="M106" s="187"/>
      <c r="N106" s="188"/>
      <c r="O106" s="188"/>
      <c r="P106" s="188"/>
      <c r="Q106" s="188"/>
      <c r="R106" s="188"/>
      <c r="S106" s="188"/>
      <c r="T106" s="189"/>
      <c r="AT106" s="184" t="s">
        <v>181</v>
      </c>
      <c r="AU106" s="184" t="s">
        <v>179</v>
      </c>
      <c r="AV106" s="182" t="s">
        <v>179</v>
      </c>
      <c r="AW106" s="182" t="s">
        <v>4</v>
      </c>
      <c r="AX106" s="182" t="s">
        <v>83</v>
      </c>
      <c r="AY106" s="184" t="s">
        <v>171</v>
      </c>
    </row>
    <row r="107" spans="2:63" s="148" customFormat="1" ht="22.9" customHeight="1">
      <c r="B107" s="149"/>
      <c r="D107" s="150" t="s">
        <v>74</v>
      </c>
      <c r="E107" s="159" t="s">
        <v>865</v>
      </c>
      <c r="F107" s="159" t="s">
        <v>866</v>
      </c>
      <c r="J107" s="160">
        <f>BK107</f>
        <v>0</v>
      </c>
      <c r="L107" s="149"/>
      <c r="M107" s="153"/>
      <c r="N107" s="154"/>
      <c r="O107" s="154"/>
      <c r="P107" s="155">
        <f>P108</f>
        <v>0</v>
      </c>
      <c r="Q107" s="154"/>
      <c r="R107" s="155">
        <f>R108</f>
        <v>0</v>
      </c>
      <c r="S107" s="154"/>
      <c r="T107" s="156">
        <f>T108</f>
        <v>0</v>
      </c>
      <c r="AR107" s="150" t="s">
        <v>83</v>
      </c>
      <c r="AT107" s="157" t="s">
        <v>74</v>
      </c>
      <c r="AU107" s="157" t="s">
        <v>83</v>
      </c>
      <c r="AY107" s="150" t="s">
        <v>171</v>
      </c>
      <c r="BK107" s="158">
        <f>BK108</f>
        <v>0</v>
      </c>
    </row>
    <row r="108" spans="1:65" s="92" customFormat="1" ht="33" customHeight="1">
      <c r="A108" s="227"/>
      <c r="B108" s="90"/>
      <c r="C108" s="161" t="s">
        <v>242</v>
      </c>
      <c r="D108" s="161" t="s">
        <v>173</v>
      </c>
      <c r="E108" s="162" t="s">
        <v>3251</v>
      </c>
      <c r="F108" s="163" t="s">
        <v>3252</v>
      </c>
      <c r="G108" s="164" t="s">
        <v>222</v>
      </c>
      <c r="H108" s="165">
        <v>57.391</v>
      </c>
      <c r="I108" s="75"/>
      <c r="J108" s="166">
        <f>ROUND(I108*H108,2)</f>
        <v>0</v>
      </c>
      <c r="K108" s="163" t="s">
        <v>177</v>
      </c>
      <c r="L108" s="90"/>
      <c r="M108" s="222" t="s">
        <v>3</v>
      </c>
      <c r="N108" s="223" t="s">
        <v>47</v>
      </c>
      <c r="O108" s="224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R108" s="172" t="s">
        <v>178</v>
      </c>
      <c r="AT108" s="172" t="s">
        <v>173</v>
      </c>
      <c r="AU108" s="172" t="s">
        <v>179</v>
      </c>
      <c r="AY108" s="82" t="s">
        <v>171</v>
      </c>
      <c r="BE108" s="173">
        <f>IF(N108="základní",J108,0)</f>
        <v>0</v>
      </c>
      <c r="BF108" s="173">
        <f>IF(N108="snížená",J108,0)</f>
        <v>0</v>
      </c>
      <c r="BG108" s="173">
        <f>IF(N108="zákl. přenesená",J108,0)</f>
        <v>0</v>
      </c>
      <c r="BH108" s="173">
        <f>IF(N108="sníž. přenesená",J108,0)</f>
        <v>0</v>
      </c>
      <c r="BI108" s="173">
        <f>IF(N108="nulová",J108,0)</f>
        <v>0</v>
      </c>
      <c r="BJ108" s="82" t="s">
        <v>179</v>
      </c>
      <c r="BK108" s="173">
        <f>ROUND(I108*H108,2)</f>
        <v>0</v>
      </c>
      <c r="BL108" s="82" t="s">
        <v>178</v>
      </c>
      <c r="BM108" s="172" t="s">
        <v>3294</v>
      </c>
    </row>
    <row r="109" spans="1:31" s="92" customFormat="1" ht="6.95" customHeight="1">
      <c r="A109" s="227"/>
      <c r="B109" s="113"/>
      <c r="C109" s="114"/>
      <c r="D109" s="114"/>
      <c r="E109" s="114"/>
      <c r="F109" s="114"/>
      <c r="G109" s="114"/>
      <c r="H109" s="114"/>
      <c r="I109" s="114"/>
      <c r="J109" s="114"/>
      <c r="K109" s="114"/>
      <c r="L109" s="90"/>
      <c r="M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</row>
  </sheetData>
  <sheetProtection password="E886" sheet="1" objects="1" scenarios="1"/>
  <autoFilter ref="C82:K108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4"/>
  <sheetViews>
    <sheetView showGridLines="0" workbookViewId="0" topLeftCell="A1">
      <selection activeCell="W97" sqref="W97"/>
    </sheetView>
  </sheetViews>
  <sheetFormatPr defaultColWidth="9.140625" defaultRowHeight="12"/>
  <cols>
    <col min="1" max="1" width="8.28125" style="229" customWidth="1"/>
    <col min="2" max="2" width="1.1484375" style="229" customWidth="1"/>
    <col min="3" max="3" width="4.140625" style="229" customWidth="1"/>
    <col min="4" max="4" width="4.28125" style="229" customWidth="1"/>
    <col min="5" max="5" width="17.140625" style="229" customWidth="1"/>
    <col min="6" max="6" width="100.8515625" style="229" customWidth="1"/>
    <col min="7" max="7" width="7.421875" style="229" customWidth="1"/>
    <col min="8" max="8" width="14.00390625" style="229" customWidth="1"/>
    <col min="9" max="9" width="15.8515625" style="229" customWidth="1"/>
    <col min="10" max="11" width="22.28125" style="229" customWidth="1"/>
    <col min="12" max="12" width="9.28125" style="229" customWidth="1"/>
    <col min="13" max="13" width="10.8515625" style="229" hidden="1" customWidth="1"/>
    <col min="14" max="14" width="9.28125" style="229" hidden="1" customWidth="1"/>
    <col min="15" max="20" width="14.140625" style="229" hidden="1" customWidth="1"/>
    <col min="21" max="21" width="16.28125" style="229" hidden="1" customWidth="1"/>
    <col min="22" max="22" width="12.28125" style="229" customWidth="1"/>
    <col min="23" max="23" width="16.28125" style="229" customWidth="1"/>
    <col min="24" max="24" width="12.28125" style="229" customWidth="1"/>
    <col min="25" max="25" width="15.00390625" style="229" customWidth="1"/>
    <col min="26" max="26" width="11.00390625" style="229" customWidth="1"/>
    <col min="27" max="27" width="15.00390625" style="229" customWidth="1"/>
    <col min="28" max="28" width="16.28125" style="229" customWidth="1"/>
    <col min="29" max="29" width="11.00390625" style="229" customWidth="1"/>
    <col min="30" max="30" width="15.00390625" style="229" customWidth="1"/>
    <col min="31" max="31" width="16.28125" style="229" customWidth="1"/>
    <col min="32" max="43" width="9.28125" style="229" customWidth="1"/>
    <col min="44" max="65" width="9.28125" style="229" hidden="1" customWidth="1"/>
    <col min="66" max="16384" width="9.28125" style="229" customWidth="1"/>
  </cols>
  <sheetData>
    <row r="1" ht="12"/>
    <row r="2" spans="12:46" ht="36.95" customHeight="1">
      <c r="L2" s="375" t="s">
        <v>6</v>
      </c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82" t="s">
        <v>114</v>
      </c>
    </row>
    <row r="3" spans="2:46" ht="6.95" customHeight="1">
      <c r="B3" s="83"/>
      <c r="C3" s="84"/>
      <c r="D3" s="84"/>
      <c r="E3" s="84"/>
      <c r="F3" s="84"/>
      <c r="G3" s="84"/>
      <c r="H3" s="84"/>
      <c r="I3" s="84"/>
      <c r="J3" s="84"/>
      <c r="K3" s="84"/>
      <c r="L3" s="85"/>
      <c r="AT3" s="82" t="s">
        <v>83</v>
      </c>
    </row>
    <row r="4" spans="2:46" ht="24.95" customHeight="1">
      <c r="B4" s="85"/>
      <c r="D4" s="86" t="s">
        <v>127</v>
      </c>
      <c r="L4" s="85"/>
      <c r="M4" s="87" t="s">
        <v>11</v>
      </c>
      <c r="AT4" s="82" t="s">
        <v>4</v>
      </c>
    </row>
    <row r="5" spans="2:12" ht="6.95" customHeight="1">
      <c r="B5" s="85"/>
      <c r="L5" s="85"/>
    </row>
    <row r="6" spans="2:12" ht="12" customHeight="1">
      <c r="B6" s="85"/>
      <c r="D6" s="228" t="s">
        <v>17</v>
      </c>
      <c r="L6" s="85"/>
    </row>
    <row r="7" spans="2:12" ht="16.5" customHeight="1">
      <c r="B7" s="85"/>
      <c r="E7" s="373" t="str">
        <f>'Rekapitulace stavby'!K6</f>
        <v>Domov ve Věži - Komunitní bydlení II</v>
      </c>
      <c r="F7" s="374"/>
      <c r="G7" s="374"/>
      <c r="H7" s="374"/>
      <c r="L7" s="85"/>
    </row>
    <row r="8" spans="1:31" s="92" customFormat="1" ht="12" customHeight="1">
      <c r="A8" s="227"/>
      <c r="B8" s="90"/>
      <c r="C8" s="227"/>
      <c r="D8" s="228" t="s">
        <v>128</v>
      </c>
      <c r="E8" s="227"/>
      <c r="F8" s="227"/>
      <c r="G8" s="227"/>
      <c r="H8" s="227"/>
      <c r="I8" s="227"/>
      <c r="J8" s="227"/>
      <c r="K8" s="227"/>
      <c r="L8" s="91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</row>
    <row r="9" spans="1:31" s="92" customFormat="1" ht="16.5" customHeight="1">
      <c r="A9" s="227"/>
      <c r="B9" s="90"/>
      <c r="C9" s="227"/>
      <c r="D9" s="227"/>
      <c r="E9" s="371" t="s">
        <v>3295</v>
      </c>
      <c r="F9" s="372"/>
      <c r="G9" s="372"/>
      <c r="H9" s="372"/>
      <c r="I9" s="227"/>
      <c r="J9" s="227"/>
      <c r="K9" s="227"/>
      <c r="L9" s="91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</row>
    <row r="10" spans="1:31" s="92" customFormat="1" ht="12">
      <c r="A10" s="227"/>
      <c r="B10" s="90"/>
      <c r="C10" s="227"/>
      <c r="D10" s="227"/>
      <c r="E10" s="227"/>
      <c r="F10" s="227"/>
      <c r="G10" s="227"/>
      <c r="H10" s="227"/>
      <c r="I10" s="227"/>
      <c r="J10" s="227"/>
      <c r="K10" s="227"/>
      <c r="L10" s="91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</row>
    <row r="11" spans="1:31" s="92" customFormat="1" ht="12" customHeight="1">
      <c r="A11" s="227"/>
      <c r="B11" s="90"/>
      <c r="C11" s="227"/>
      <c r="D11" s="228" t="s">
        <v>19</v>
      </c>
      <c r="E11" s="227"/>
      <c r="F11" s="93" t="s">
        <v>3</v>
      </c>
      <c r="G11" s="227"/>
      <c r="H11" s="227"/>
      <c r="I11" s="228" t="s">
        <v>20</v>
      </c>
      <c r="J11" s="93" t="s">
        <v>3</v>
      </c>
      <c r="K11" s="227"/>
      <c r="L11" s="91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</row>
    <row r="12" spans="1:31" s="92" customFormat="1" ht="12" customHeight="1">
      <c r="A12" s="227"/>
      <c r="B12" s="90"/>
      <c r="C12" s="227"/>
      <c r="D12" s="228" t="s">
        <v>21</v>
      </c>
      <c r="E12" s="227"/>
      <c r="F12" s="93" t="s">
        <v>22</v>
      </c>
      <c r="G12" s="227"/>
      <c r="H12" s="227"/>
      <c r="I12" s="228" t="s">
        <v>23</v>
      </c>
      <c r="J12" s="94">
        <f>'Rekapitulace stavby'!AN8</f>
        <v>44315</v>
      </c>
      <c r="K12" s="227"/>
      <c r="L12" s="91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</row>
    <row r="13" spans="1:31" s="92" customFormat="1" ht="10.9" customHeight="1">
      <c r="A13" s="227"/>
      <c r="B13" s="90"/>
      <c r="C13" s="227"/>
      <c r="D13" s="227"/>
      <c r="E13" s="227"/>
      <c r="F13" s="227"/>
      <c r="G13" s="227"/>
      <c r="H13" s="227"/>
      <c r="I13" s="227"/>
      <c r="J13" s="227"/>
      <c r="K13" s="227"/>
      <c r="L13" s="91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</row>
    <row r="14" spans="1:31" s="92" customFormat="1" ht="12" customHeight="1">
      <c r="A14" s="227"/>
      <c r="B14" s="90"/>
      <c r="C14" s="227"/>
      <c r="D14" s="228" t="s">
        <v>24</v>
      </c>
      <c r="E14" s="227"/>
      <c r="F14" s="227"/>
      <c r="G14" s="227"/>
      <c r="H14" s="227"/>
      <c r="I14" s="228" t="s">
        <v>25</v>
      </c>
      <c r="J14" s="93" t="s">
        <v>26</v>
      </c>
      <c r="K14" s="227"/>
      <c r="L14" s="91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</row>
    <row r="15" spans="1:31" s="92" customFormat="1" ht="18" customHeight="1">
      <c r="A15" s="227"/>
      <c r="B15" s="90"/>
      <c r="C15" s="227"/>
      <c r="D15" s="227"/>
      <c r="E15" s="93" t="s">
        <v>27</v>
      </c>
      <c r="F15" s="227"/>
      <c r="G15" s="227"/>
      <c r="H15" s="227"/>
      <c r="I15" s="228" t="s">
        <v>28</v>
      </c>
      <c r="J15" s="93" t="s">
        <v>29</v>
      </c>
      <c r="K15" s="227"/>
      <c r="L15" s="91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</row>
    <row r="16" spans="1:31" s="92" customFormat="1" ht="6.95" customHeight="1">
      <c r="A16" s="227"/>
      <c r="B16" s="90"/>
      <c r="C16" s="227"/>
      <c r="D16" s="227"/>
      <c r="E16" s="227"/>
      <c r="F16" s="227"/>
      <c r="G16" s="227"/>
      <c r="H16" s="227"/>
      <c r="I16" s="227"/>
      <c r="J16" s="227"/>
      <c r="K16" s="227"/>
      <c r="L16" s="91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</row>
    <row r="17" spans="1:31" s="92" customFormat="1" ht="12" customHeight="1">
      <c r="A17" s="227"/>
      <c r="B17" s="90"/>
      <c r="C17" s="227"/>
      <c r="D17" s="228" t="s">
        <v>30</v>
      </c>
      <c r="E17" s="227"/>
      <c r="F17" s="227"/>
      <c r="G17" s="227"/>
      <c r="H17" s="227"/>
      <c r="I17" s="228" t="s">
        <v>25</v>
      </c>
      <c r="J17" s="230" t="str">
        <f>'Rekapitulace stavby'!AN13</f>
        <v>Vyplň údaj</v>
      </c>
      <c r="K17" s="227"/>
      <c r="L17" s="91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</row>
    <row r="18" spans="1:31" s="92" customFormat="1" ht="18" customHeight="1">
      <c r="A18" s="227"/>
      <c r="B18" s="90"/>
      <c r="C18" s="227"/>
      <c r="D18" s="227"/>
      <c r="E18" s="377" t="str">
        <f>'Rekapitulace stavby'!E14</f>
        <v>Vyplň údaj</v>
      </c>
      <c r="F18" s="378"/>
      <c r="G18" s="378"/>
      <c r="H18" s="378"/>
      <c r="I18" s="228" t="s">
        <v>28</v>
      </c>
      <c r="J18" s="230" t="str">
        <f>'Rekapitulace stavby'!AN14</f>
        <v>Vyplň údaj</v>
      </c>
      <c r="K18" s="227"/>
      <c r="L18" s="91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</row>
    <row r="19" spans="1:31" s="92" customFormat="1" ht="6.95" customHeight="1">
      <c r="A19" s="227"/>
      <c r="B19" s="90"/>
      <c r="C19" s="227"/>
      <c r="D19" s="227"/>
      <c r="E19" s="227"/>
      <c r="F19" s="227"/>
      <c r="G19" s="227"/>
      <c r="H19" s="227"/>
      <c r="I19" s="227"/>
      <c r="J19" s="227"/>
      <c r="K19" s="227"/>
      <c r="L19" s="91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</row>
    <row r="20" spans="1:31" s="92" customFormat="1" ht="12" customHeight="1">
      <c r="A20" s="227"/>
      <c r="B20" s="90"/>
      <c r="C20" s="227"/>
      <c r="D20" s="228" t="s">
        <v>32</v>
      </c>
      <c r="E20" s="227"/>
      <c r="F20" s="227"/>
      <c r="G20" s="227"/>
      <c r="H20" s="227"/>
      <c r="I20" s="228" t="s">
        <v>25</v>
      </c>
      <c r="J20" s="93" t="s">
        <v>33</v>
      </c>
      <c r="K20" s="227"/>
      <c r="L20" s="91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</row>
    <row r="21" spans="1:31" s="92" customFormat="1" ht="18" customHeight="1">
      <c r="A21" s="227"/>
      <c r="B21" s="90"/>
      <c r="C21" s="227"/>
      <c r="D21" s="227"/>
      <c r="E21" s="93" t="s">
        <v>34</v>
      </c>
      <c r="F21" s="227"/>
      <c r="G21" s="227"/>
      <c r="H21" s="227"/>
      <c r="I21" s="228" t="s">
        <v>28</v>
      </c>
      <c r="J21" s="93" t="s">
        <v>35</v>
      </c>
      <c r="K21" s="227"/>
      <c r="L21" s="91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</row>
    <row r="22" spans="1:31" s="92" customFormat="1" ht="6.95" customHeight="1">
      <c r="A22" s="227"/>
      <c r="B22" s="90"/>
      <c r="C22" s="227"/>
      <c r="D22" s="227"/>
      <c r="E22" s="227"/>
      <c r="F22" s="227"/>
      <c r="G22" s="227"/>
      <c r="H22" s="227"/>
      <c r="I22" s="227"/>
      <c r="J22" s="227"/>
      <c r="K22" s="227"/>
      <c r="L22" s="91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</row>
    <row r="23" spans="1:31" s="92" customFormat="1" ht="12" customHeight="1">
      <c r="A23" s="227"/>
      <c r="B23" s="90"/>
      <c r="C23" s="227"/>
      <c r="D23" s="228" t="s">
        <v>37</v>
      </c>
      <c r="E23" s="227"/>
      <c r="F23" s="227"/>
      <c r="G23" s="227"/>
      <c r="H23" s="227"/>
      <c r="I23" s="228" t="s">
        <v>25</v>
      </c>
      <c r="J23" s="93" t="str">
        <f>IF('Rekapitulace stavby'!AN19="","",'Rekapitulace stavby'!AN19)</f>
        <v/>
      </c>
      <c r="K23" s="227"/>
      <c r="L23" s="91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</row>
    <row r="24" spans="1:31" s="92" customFormat="1" ht="18" customHeight="1">
      <c r="A24" s="227"/>
      <c r="B24" s="90"/>
      <c r="C24" s="227"/>
      <c r="D24" s="227"/>
      <c r="E24" s="93" t="str">
        <f>IF('Rekapitulace stavby'!E20="","",'Rekapitulace stavby'!E20)</f>
        <v xml:space="preserve"> </v>
      </c>
      <c r="F24" s="227"/>
      <c r="G24" s="227"/>
      <c r="H24" s="227"/>
      <c r="I24" s="228" t="s">
        <v>28</v>
      </c>
      <c r="J24" s="93" t="str">
        <f>IF('Rekapitulace stavby'!AN20="","",'Rekapitulace stavby'!AN20)</f>
        <v/>
      </c>
      <c r="K24" s="227"/>
      <c r="L24" s="91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</row>
    <row r="25" spans="1:31" s="92" customFormat="1" ht="6.95" customHeight="1">
      <c r="A25" s="227"/>
      <c r="B25" s="90"/>
      <c r="C25" s="227"/>
      <c r="D25" s="227"/>
      <c r="E25" s="227"/>
      <c r="F25" s="227"/>
      <c r="G25" s="227"/>
      <c r="H25" s="227"/>
      <c r="I25" s="227"/>
      <c r="J25" s="227"/>
      <c r="K25" s="227"/>
      <c r="L25" s="91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</row>
    <row r="26" spans="1:31" s="92" customFormat="1" ht="12" customHeight="1">
      <c r="A26" s="227"/>
      <c r="B26" s="90"/>
      <c r="C26" s="227"/>
      <c r="D26" s="228" t="s">
        <v>39</v>
      </c>
      <c r="E26" s="227"/>
      <c r="F26" s="227"/>
      <c r="G26" s="227"/>
      <c r="H26" s="227"/>
      <c r="I26" s="227"/>
      <c r="J26" s="227"/>
      <c r="K26" s="227"/>
      <c r="L26" s="91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</row>
    <row r="27" spans="1:31" s="98" customFormat="1" ht="16.5" customHeight="1">
      <c r="A27" s="95"/>
      <c r="B27" s="96"/>
      <c r="C27" s="95"/>
      <c r="D27" s="95"/>
      <c r="E27" s="379" t="s">
        <v>3</v>
      </c>
      <c r="F27" s="379"/>
      <c r="G27" s="379"/>
      <c r="H27" s="37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92" customFormat="1" ht="6.95" customHeight="1">
      <c r="A28" s="227"/>
      <c r="B28" s="90"/>
      <c r="C28" s="227"/>
      <c r="D28" s="227"/>
      <c r="E28" s="227"/>
      <c r="F28" s="227"/>
      <c r="G28" s="227"/>
      <c r="H28" s="227"/>
      <c r="I28" s="227"/>
      <c r="J28" s="227"/>
      <c r="K28" s="227"/>
      <c r="L28" s="91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</row>
    <row r="29" spans="1:31" s="92" customFormat="1" ht="6.95" customHeight="1">
      <c r="A29" s="227"/>
      <c r="B29" s="90"/>
      <c r="C29" s="227"/>
      <c r="D29" s="99"/>
      <c r="E29" s="99"/>
      <c r="F29" s="99"/>
      <c r="G29" s="99"/>
      <c r="H29" s="99"/>
      <c r="I29" s="99"/>
      <c r="J29" s="99"/>
      <c r="K29" s="99"/>
      <c r="L29" s="91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</row>
    <row r="30" spans="1:31" s="92" customFormat="1" ht="25.35" customHeight="1">
      <c r="A30" s="227"/>
      <c r="B30" s="90"/>
      <c r="C30" s="227"/>
      <c r="D30" s="100" t="s">
        <v>41</v>
      </c>
      <c r="E30" s="227"/>
      <c r="F30" s="227"/>
      <c r="G30" s="227"/>
      <c r="H30" s="227"/>
      <c r="I30" s="227"/>
      <c r="J30" s="101">
        <f>ROUND(J83,2)</f>
        <v>0</v>
      </c>
      <c r="K30" s="227"/>
      <c r="L30" s="91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</row>
    <row r="31" spans="1:31" s="92" customFormat="1" ht="6.95" customHeight="1">
      <c r="A31" s="227"/>
      <c r="B31" s="90"/>
      <c r="C31" s="227"/>
      <c r="D31" s="99"/>
      <c r="E31" s="99"/>
      <c r="F31" s="99"/>
      <c r="G31" s="99"/>
      <c r="H31" s="99"/>
      <c r="I31" s="99"/>
      <c r="J31" s="99"/>
      <c r="K31" s="99"/>
      <c r="L31" s="91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</row>
    <row r="32" spans="1:31" s="92" customFormat="1" ht="14.45" customHeight="1">
      <c r="A32" s="227"/>
      <c r="B32" s="90"/>
      <c r="C32" s="227"/>
      <c r="D32" s="227"/>
      <c r="E32" s="227"/>
      <c r="F32" s="102" t="s">
        <v>43</v>
      </c>
      <c r="G32" s="227"/>
      <c r="H32" s="227"/>
      <c r="I32" s="102" t="s">
        <v>42</v>
      </c>
      <c r="J32" s="102" t="s">
        <v>44</v>
      </c>
      <c r="K32" s="227"/>
      <c r="L32" s="91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</row>
    <row r="33" spans="1:31" s="92" customFormat="1" ht="14.45" customHeight="1">
      <c r="A33" s="227"/>
      <c r="B33" s="90"/>
      <c r="C33" s="227"/>
      <c r="D33" s="103" t="s">
        <v>45</v>
      </c>
      <c r="E33" s="228" t="s">
        <v>46</v>
      </c>
      <c r="F33" s="104">
        <f>ROUND((SUM(BE83:BE103)),2)</f>
        <v>0</v>
      </c>
      <c r="G33" s="227"/>
      <c r="H33" s="227"/>
      <c r="I33" s="105">
        <v>0.21</v>
      </c>
      <c r="J33" s="104">
        <f>ROUND(((SUM(BE83:BE103))*I33),2)</f>
        <v>0</v>
      </c>
      <c r="K33" s="227"/>
      <c r="L33" s="91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</row>
    <row r="34" spans="1:31" s="92" customFormat="1" ht="14.45" customHeight="1">
      <c r="A34" s="227"/>
      <c r="B34" s="90"/>
      <c r="C34" s="227"/>
      <c r="D34" s="227"/>
      <c r="E34" s="228" t="s">
        <v>47</v>
      </c>
      <c r="F34" s="104">
        <f>ROUND((SUM(BF83:BF103)),2)</f>
        <v>0</v>
      </c>
      <c r="G34" s="227"/>
      <c r="H34" s="227"/>
      <c r="I34" s="105">
        <v>0.15</v>
      </c>
      <c r="J34" s="104">
        <f>ROUND(((SUM(BF83:BF103))*I34),2)</f>
        <v>0</v>
      </c>
      <c r="K34" s="227"/>
      <c r="L34" s="91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</row>
    <row r="35" spans="1:31" s="92" customFormat="1" ht="14.45" customHeight="1" hidden="1">
      <c r="A35" s="227"/>
      <c r="B35" s="90"/>
      <c r="C35" s="227"/>
      <c r="D35" s="227"/>
      <c r="E35" s="228" t="s">
        <v>48</v>
      </c>
      <c r="F35" s="104">
        <f>ROUND((SUM(BG83:BG103)),2)</f>
        <v>0</v>
      </c>
      <c r="G35" s="227"/>
      <c r="H35" s="227"/>
      <c r="I35" s="105">
        <v>0.21</v>
      </c>
      <c r="J35" s="104">
        <f>0</f>
        <v>0</v>
      </c>
      <c r="K35" s="227"/>
      <c r="L35" s="91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</row>
    <row r="36" spans="1:31" s="92" customFormat="1" ht="14.45" customHeight="1" hidden="1">
      <c r="A36" s="227"/>
      <c r="B36" s="90"/>
      <c r="C36" s="227"/>
      <c r="D36" s="227"/>
      <c r="E36" s="228" t="s">
        <v>49</v>
      </c>
      <c r="F36" s="104">
        <f>ROUND((SUM(BH83:BH103)),2)</f>
        <v>0</v>
      </c>
      <c r="G36" s="227"/>
      <c r="H36" s="227"/>
      <c r="I36" s="105">
        <v>0.15</v>
      </c>
      <c r="J36" s="104">
        <f>0</f>
        <v>0</v>
      </c>
      <c r="K36" s="227"/>
      <c r="L36" s="91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</row>
    <row r="37" spans="1:31" s="92" customFormat="1" ht="14.45" customHeight="1" hidden="1">
      <c r="A37" s="227"/>
      <c r="B37" s="90"/>
      <c r="C37" s="227"/>
      <c r="D37" s="227"/>
      <c r="E37" s="228" t="s">
        <v>50</v>
      </c>
      <c r="F37" s="104">
        <f>ROUND((SUM(BI83:BI103)),2)</f>
        <v>0</v>
      </c>
      <c r="G37" s="227"/>
      <c r="H37" s="227"/>
      <c r="I37" s="105">
        <v>0</v>
      </c>
      <c r="J37" s="104">
        <f>0</f>
        <v>0</v>
      </c>
      <c r="K37" s="227"/>
      <c r="L37" s="91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</row>
    <row r="38" spans="1:31" s="92" customFormat="1" ht="6.95" customHeight="1">
      <c r="A38" s="227"/>
      <c r="B38" s="90"/>
      <c r="C38" s="227"/>
      <c r="D38" s="227"/>
      <c r="E38" s="227"/>
      <c r="F38" s="227"/>
      <c r="G38" s="227"/>
      <c r="H38" s="227"/>
      <c r="I38" s="227"/>
      <c r="J38" s="227"/>
      <c r="K38" s="227"/>
      <c r="L38" s="91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</row>
    <row r="39" spans="1:31" s="92" customFormat="1" ht="25.35" customHeight="1">
      <c r="A39" s="227"/>
      <c r="B39" s="90"/>
      <c r="C39" s="106"/>
      <c r="D39" s="107" t="s">
        <v>51</v>
      </c>
      <c r="E39" s="108"/>
      <c r="F39" s="108"/>
      <c r="G39" s="109" t="s">
        <v>52</v>
      </c>
      <c r="H39" s="110" t="s">
        <v>53</v>
      </c>
      <c r="I39" s="108"/>
      <c r="J39" s="111">
        <f>SUM(J30:J37)</f>
        <v>0</v>
      </c>
      <c r="K39" s="112"/>
      <c r="L39" s="91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</row>
    <row r="40" spans="1:31" s="92" customFormat="1" ht="14.45" customHeight="1">
      <c r="A40" s="227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91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</row>
    <row r="44" spans="1:31" s="92" customFormat="1" ht="6.95" customHeight="1">
      <c r="A44" s="227"/>
      <c r="B44" s="115"/>
      <c r="C44" s="116"/>
      <c r="D44" s="116"/>
      <c r="E44" s="116"/>
      <c r="F44" s="116"/>
      <c r="G44" s="116"/>
      <c r="H44" s="116"/>
      <c r="I44" s="116"/>
      <c r="J44" s="116"/>
      <c r="K44" s="116"/>
      <c r="L44" s="91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</row>
    <row r="45" spans="1:31" s="92" customFormat="1" ht="24.95" customHeight="1">
      <c r="A45" s="227"/>
      <c r="B45" s="90"/>
      <c r="C45" s="86" t="s">
        <v>130</v>
      </c>
      <c r="D45" s="227"/>
      <c r="E45" s="227"/>
      <c r="F45" s="227"/>
      <c r="G45" s="227"/>
      <c r="H45" s="227"/>
      <c r="I45" s="227"/>
      <c r="J45" s="227"/>
      <c r="K45" s="227"/>
      <c r="L45" s="91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</row>
    <row r="46" spans="1:31" s="92" customFormat="1" ht="6.95" customHeight="1">
      <c r="A46" s="227"/>
      <c r="B46" s="90"/>
      <c r="C46" s="227"/>
      <c r="D46" s="227"/>
      <c r="E46" s="227"/>
      <c r="F46" s="227"/>
      <c r="G46" s="227"/>
      <c r="H46" s="227"/>
      <c r="I46" s="227"/>
      <c r="J46" s="227"/>
      <c r="K46" s="227"/>
      <c r="L46" s="91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</row>
    <row r="47" spans="1:31" s="92" customFormat="1" ht="12" customHeight="1">
      <c r="A47" s="227"/>
      <c r="B47" s="90"/>
      <c r="C47" s="228" t="s">
        <v>17</v>
      </c>
      <c r="D47" s="227"/>
      <c r="E47" s="227"/>
      <c r="F47" s="227"/>
      <c r="G47" s="227"/>
      <c r="H47" s="227"/>
      <c r="I47" s="227"/>
      <c r="J47" s="227"/>
      <c r="K47" s="227"/>
      <c r="L47" s="91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</row>
    <row r="48" spans="1:31" s="92" customFormat="1" ht="16.5" customHeight="1">
      <c r="A48" s="227"/>
      <c r="B48" s="90"/>
      <c r="C48" s="227"/>
      <c r="D48" s="227"/>
      <c r="E48" s="373" t="str">
        <f>E7</f>
        <v>Domov ve Věži - Komunitní bydlení II</v>
      </c>
      <c r="F48" s="374"/>
      <c r="G48" s="374"/>
      <c r="H48" s="374"/>
      <c r="I48" s="227"/>
      <c r="J48" s="227"/>
      <c r="K48" s="227"/>
      <c r="L48" s="91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</row>
    <row r="49" spans="1:31" s="92" customFormat="1" ht="12" customHeight="1">
      <c r="A49" s="227"/>
      <c r="B49" s="90"/>
      <c r="C49" s="228" t="s">
        <v>128</v>
      </c>
      <c r="D49" s="227"/>
      <c r="E49" s="227"/>
      <c r="F49" s="227"/>
      <c r="G49" s="227"/>
      <c r="H49" s="227"/>
      <c r="I49" s="227"/>
      <c r="J49" s="227"/>
      <c r="K49" s="227"/>
      <c r="L49" s="91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</row>
    <row r="50" spans="1:31" s="92" customFormat="1" ht="16.5" customHeight="1">
      <c r="A50" s="227"/>
      <c r="B50" s="90"/>
      <c r="C50" s="227"/>
      <c r="D50" s="227"/>
      <c r="E50" s="371" t="str">
        <f>E9</f>
        <v>SO 05.1 - Zpevněné plochy pochozí a terasy - veřejná část</v>
      </c>
      <c r="F50" s="372"/>
      <c r="G50" s="372"/>
      <c r="H50" s="372"/>
      <c r="I50" s="227"/>
      <c r="J50" s="227"/>
      <c r="K50" s="227"/>
      <c r="L50" s="91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</row>
    <row r="51" spans="1:31" s="92" customFormat="1" ht="6.95" customHeight="1">
      <c r="A51" s="227"/>
      <c r="B51" s="90"/>
      <c r="C51" s="227"/>
      <c r="D51" s="227"/>
      <c r="E51" s="227"/>
      <c r="F51" s="227"/>
      <c r="G51" s="227"/>
      <c r="H51" s="227"/>
      <c r="I51" s="227"/>
      <c r="J51" s="227"/>
      <c r="K51" s="227"/>
      <c r="L51" s="91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</row>
    <row r="52" spans="1:31" s="92" customFormat="1" ht="12" customHeight="1">
      <c r="A52" s="227"/>
      <c r="B52" s="90"/>
      <c r="C52" s="228" t="s">
        <v>21</v>
      </c>
      <c r="D52" s="227"/>
      <c r="E52" s="227"/>
      <c r="F52" s="93" t="str">
        <f>F12</f>
        <v>Obec Věž</v>
      </c>
      <c r="G52" s="227"/>
      <c r="H52" s="227"/>
      <c r="I52" s="228" t="s">
        <v>23</v>
      </c>
      <c r="J52" s="94">
        <f>IF(J12="","",J12)</f>
        <v>44315</v>
      </c>
      <c r="K52" s="227"/>
      <c r="L52" s="91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</row>
    <row r="53" spans="1:31" s="92" customFormat="1" ht="6.95" customHeight="1">
      <c r="A53" s="227"/>
      <c r="B53" s="90"/>
      <c r="C53" s="227"/>
      <c r="D53" s="227"/>
      <c r="E53" s="227"/>
      <c r="F53" s="227"/>
      <c r="G53" s="227"/>
      <c r="H53" s="227"/>
      <c r="I53" s="227"/>
      <c r="J53" s="227"/>
      <c r="K53" s="227"/>
      <c r="L53" s="91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</row>
    <row r="54" spans="1:31" s="92" customFormat="1" ht="40.15" customHeight="1">
      <c r="A54" s="227"/>
      <c r="B54" s="90"/>
      <c r="C54" s="228" t="s">
        <v>24</v>
      </c>
      <c r="D54" s="227"/>
      <c r="E54" s="227"/>
      <c r="F54" s="93" t="str">
        <f>E15</f>
        <v xml:space="preserve">Kraj Vysočina, Žižkova 1882/57, 587 33 Jihlava </v>
      </c>
      <c r="G54" s="227"/>
      <c r="H54" s="227"/>
      <c r="I54" s="228" t="s">
        <v>32</v>
      </c>
      <c r="J54" s="231" t="str">
        <f>E21</f>
        <v>INVENTE s.r.o., Žerotínova 483/1, 370 04 Č. Buděj.</v>
      </c>
      <c r="K54" s="227"/>
      <c r="L54" s="91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</row>
    <row r="55" spans="1:31" s="92" customFormat="1" ht="15.2" customHeight="1">
      <c r="A55" s="227"/>
      <c r="B55" s="90"/>
      <c r="C55" s="228" t="s">
        <v>30</v>
      </c>
      <c r="D55" s="227"/>
      <c r="E55" s="227"/>
      <c r="F55" s="93" t="str">
        <f>IF(E18="","",E18)</f>
        <v>Vyplň údaj</v>
      </c>
      <c r="G55" s="227"/>
      <c r="H55" s="227"/>
      <c r="I55" s="228" t="s">
        <v>37</v>
      </c>
      <c r="J55" s="231" t="str">
        <f>E24</f>
        <v xml:space="preserve"> </v>
      </c>
      <c r="K55" s="227"/>
      <c r="L55" s="91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</row>
    <row r="56" spans="1:31" s="92" customFormat="1" ht="10.35" customHeight="1">
      <c r="A56" s="227"/>
      <c r="B56" s="90"/>
      <c r="C56" s="227"/>
      <c r="D56" s="227"/>
      <c r="E56" s="227"/>
      <c r="F56" s="227"/>
      <c r="G56" s="227"/>
      <c r="H56" s="227"/>
      <c r="I56" s="227"/>
      <c r="J56" s="227"/>
      <c r="K56" s="227"/>
      <c r="L56" s="91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</row>
    <row r="57" spans="1:31" s="92" customFormat="1" ht="29.25" customHeight="1">
      <c r="A57" s="227"/>
      <c r="B57" s="90"/>
      <c r="C57" s="118" t="s">
        <v>131</v>
      </c>
      <c r="D57" s="106"/>
      <c r="E57" s="106"/>
      <c r="F57" s="106"/>
      <c r="G57" s="106"/>
      <c r="H57" s="106"/>
      <c r="I57" s="106"/>
      <c r="J57" s="119" t="s">
        <v>132</v>
      </c>
      <c r="K57" s="106"/>
      <c r="L57" s="91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</row>
    <row r="58" spans="1:31" s="92" customFormat="1" ht="10.35" customHeight="1">
      <c r="A58" s="227"/>
      <c r="B58" s="90"/>
      <c r="C58" s="227"/>
      <c r="D58" s="227"/>
      <c r="E58" s="227"/>
      <c r="F58" s="227"/>
      <c r="G58" s="227"/>
      <c r="H58" s="227"/>
      <c r="I58" s="227"/>
      <c r="J58" s="227"/>
      <c r="K58" s="227"/>
      <c r="L58" s="91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</row>
    <row r="59" spans="1:47" s="92" customFormat="1" ht="22.9" customHeight="1">
      <c r="A59" s="227"/>
      <c r="B59" s="90"/>
      <c r="C59" s="120" t="s">
        <v>73</v>
      </c>
      <c r="D59" s="227"/>
      <c r="E59" s="227"/>
      <c r="F59" s="227"/>
      <c r="G59" s="227"/>
      <c r="H59" s="227"/>
      <c r="I59" s="227"/>
      <c r="J59" s="101">
        <f>J83</f>
        <v>0</v>
      </c>
      <c r="K59" s="227"/>
      <c r="L59" s="91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U59" s="82" t="s">
        <v>133</v>
      </c>
    </row>
    <row r="60" spans="2:12" s="121" customFormat="1" ht="24.95" customHeight="1">
      <c r="B60" s="122"/>
      <c r="D60" s="123" t="s">
        <v>134</v>
      </c>
      <c r="E60" s="124"/>
      <c r="F60" s="124"/>
      <c r="G60" s="124"/>
      <c r="H60" s="124"/>
      <c r="I60" s="124"/>
      <c r="J60" s="125">
        <f>J84</f>
        <v>0</v>
      </c>
      <c r="L60" s="122"/>
    </row>
    <row r="61" spans="2:12" s="126" customFormat="1" ht="19.9" customHeight="1">
      <c r="B61" s="127"/>
      <c r="D61" s="128" t="s">
        <v>135</v>
      </c>
      <c r="E61" s="129"/>
      <c r="F61" s="129"/>
      <c r="G61" s="129"/>
      <c r="H61" s="129"/>
      <c r="I61" s="129"/>
      <c r="J61" s="130">
        <f>J85</f>
        <v>0</v>
      </c>
      <c r="L61" s="127"/>
    </row>
    <row r="62" spans="2:12" s="126" customFormat="1" ht="19.9" customHeight="1">
      <c r="B62" s="127"/>
      <c r="D62" s="128" t="s">
        <v>3219</v>
      </c>
      <c r="E62" s="129"/>
      <c r="F62" s="129"/>
      <c r="G62" s="129"/>
      <c r="H62" s="129"/>
      <c r="I62" s="129"/>
      <c r="J62" s="130">
        <f>J98</f>
        <v>0</v>
      </c>
      <c r="L62" s="127"/>
    </row>
    <row r="63" spans="2:12" s="126" customFormat="1" ht="19.9" customHeight="1">
      <c r="B63" s="127"/>
      <c r="D63" s="128" t="s">
        <v>141</v>
      </c>
      <c r="E63" s="129"/>
      <c r="F63" s="129"/>
      <c r="G63" s="129"/>
      <c r="H63" s="129"/>
      <c r="I63" s="129"/>
      <c r="J63" s="130">
        <f>J102</f>
        <v>0</v>
      </c>
      <c r="L63" s="127"/>
    </row>
    <row r="64" spans="1:31" s="92" customFormat="1" ht="21.75" customHeight="1">
      <c r="A64" s="227"/>
      <c r="B64" s="90"/>
      <c r="C64" s="227"/>
      <c r="D64" s="227"/>
      <c r="E64" s="227"/>
      <c r="F64" s="227"/>
      <c r="G64" s="227"/>
      <c r="H64" s="227"/>
      <c r="I64" s="227"/>
      <c r="J64" s="227"/>
      <c r="K64" s="227"/>
      <c r="L64" s="91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</row>
    <row r="65" spans="1:31" s="92" customFormat="1" ht="6.95" customHeight="1">
      <c r="A65" s="227"/>
      <c r="B65" s="113"/>
      <c r="C65" s="114"/>
      <c r="D65" s="114"/>
      <c r="E65" s="114"/>
      <c r="F65" s="114"/>
      <c r="G65" s="114"/>
      <c r="H65" s="114"/>
      <c r="I65" s="114"/>
      <c r="J65" s="114"/>
      <c r="K65" s="114"/>
      <c r="L65" s="91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</row>
    <row r="69" spans="1:31" s="92" customFormat="1" ht="6.95" customHeight="1">
      <c r="A69" s="227"/>
      <c r="B69" s="115"/>
      <c r="C69" s="116"/>
      <c r="D69" s="116"/>
      <c r="E69" s="116"/>
      <c r="F69" s="116"/>
      <c r="G69" s="116"/>
      <c r="H69" s="116"/>
      <c r="I69" s="116"/>
      <c r="J69" s="116"/>
      <c r="K69" s="116"/>
      <c r="L69" s="91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</row>
    <row r="70" spans="1:31" s="92" customFormat="1" ht="24.95" customHeight="1">
      <c r="A70" s="227"/>
      <c r="B70" s="90"/>
      <c r="C70" s="86" t="s">
        <v>156</v>
      </c>
      <c r="D70" s="227"/>
      <c r="E70" s="227"/>
      <c r="F70" s="227"/>
      <c r="G70" s="227"/>
      <c r="H70" s="227"/>
      <c r="I70" s="227"/>
      <c r="J70" s="227"/>
      <c r="K70" s="227"/>
      <c r="L70" s="91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</row>
    <row r="71" spans="1:31" s="92" customFormat="1" ht="6.95" customHeight="1">
      <c r="A71" s="227"/>
      <c r="B71" s="90"/>
      <c r="C71" s="227"/>
      <c r="D71" s="227"/>
      <c r="E71" s="227"/>
      <c r="F71" s="227"/>
      <c r="G71" s="227"/>
      <c r="H71" s="227"/>
      <c r="I71" s="227"/>
      <c r="J71" s="227"/>
      <c r="K71" s="227"/>
      <c r="L71" s="91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</row>
    <row r="72" spans="1:31" s="92" customFormat="1" ht="12" customHeight="1">
      <c r="A72" s="227"/>
      <c r="B72" s="90"/>
      <c r="C72" s="228" t="s">
        <v>17</v>
      </c>
      <c r="D72" s="227"/>
      <c r="E72" s="227"/>
      <c r="F72" s="227"/>
      <c r="G72" s="227"/>
      <c r="H72" s="227"/>
      <c r="I72" s="227"/>
      <c r="J72" s="227"/>
      <c r="K72" s="227"/>
      <c r="L72" s="91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</row>
    <row r="73" spans="1:31" s="92" customFormat="1" ht="16.5" customHeight="1">
      <c r="A73" s="227"/>
      <c r="B73" s="90"/>
      <c r="C73" s="227"/>
      <c r="D73" s="227"/>
      <c r="E73" s="373" t="str">
        <f>E7</f>
        <v>Domov ve Věži - Komunitní bydlení II</v>
      </c>
      <c r="F73" s="374"/>
      <c r="G73" s="374"/>
      <c r="H73" s="374"/>
      <c r="I73" s="227"/>
      <c r="J73" s="227"/>
      <c r="K73" s="227"/>
      <c r="L73" s="91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</row>
    <row r="74" spans="1:31" s="92" customFormat="1" ht="12" customHeight="1">
      <c r="A74" s="227"/>
      <c r="B74" s="90"/>
      <c r="C74" s="228" t="s">
        <v>128</v>
      </c>
      <c r="D74" s="227"/>
      <c r="E74" s="227"/>
      <c r="F74" s="227"/>
      <c r="G74" s="227"/>
      <c r="H74" s="227"/>
      <c r="I74" s="227"/>
      <c r="J74" s="227"/>
      <c r="K74" s="227"/>
      <c r="L74" s="91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</row>
    <row r="75" spans="1:31" s="92" customFormat="1" ht="16.5" customHeight="1">
      <c r="A75" s="227"/>
      <c r="B75" s="90"/>
      <c r="C75" s="227"/>
      <c r="D75" s="227"/>
      <c r="E75" s="371" t="str">
        <f>E9</f>
        <v>SO 05.1 - Zpevněné plochy pochozí a terasy - veřejná část</v>
      </c>
      <c r="F75" s="372"/>
      <c r="G75" s="372"/>
      <c r="H75" s="372"/>
      <c r="I75" s="227"/>
      <c r="J75" s="227"/>
      <c r="K75" s="227"/>
      <c r="L75" s="91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</row>
    <row r="76" spans="1:31" s="92" customFormat="1" ht="6.95" customHeight="1">
      <c r="A76" s="227"/>
      <c r="B76" s="90"/>
      <c r="C76" s="227"/>
      <c r="D76" s="227"/>
      <c r="E76" s="227"/>
      <c r="F76" s="227"/>
      <c r="G76" s="227"/>
      <c r="H76" s="227"/>
      <c r="I76" s="227"/>
      <c r="J76" s="227"/>
      <c r="K76" s="227"/>
      <c r="L76" s="91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</row>
    <row r="77" spans="1:31" s="92" customFormat="1" ht="12" customHeight="1">
      <c r="A77" s="227"/>
      <c r="B77" s="90"/>
      <c r="C77" s="228" t="s">
        <v>21</v>
      </c>
      <c r="D77" s="227"/>
      <c r="E77" s="227"/>
      <c r="F77" s="93" t="str">
        <f>F12</f>
        <v>Obec Věž</v>
      </c>
      <c r="G77" s="227"/>
      <c r="H77" s="227"/>
      <c r="I77" s="228" t="s">
        <v>23</v>
      </c>
      <c r="J77" s="94">
        <f>IF(J12="","",J12)</f>
        <v>44315</v>
      </c>
      <c r="K77" s="227"/>
      <c r="L77" s="91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</row>
    <row r="78" spans="1:31" s="92" customFormat="1" ht="6.95" customHeight="1">
      <c r="A78" s="227"/>
      <c r="B78" s="90"/>
      <c r="C78" s="227"/>
      <c r="D78" s="227"/>
      <c r="E78" s="227"/>
      <c r="F78" s="227"/>
      <c r="G78" s="227"/>
      <c r="H78" s="227"/>
      <c r="I78" s="227"/>
      <c r="J78" s="227"/>
      <c r="K78" s="227"/>
      <c r="L78" s="91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</row>
    <row r="79" spans="1:31" s="92" customFormat="1" ht="40.15" customHeight="1">
      <c r="A79" s="227"/>
      <c r="B79" s="90"/>
      <c r="C79" s="228" t="s">
        <v>24</v>
      </c>
      <c r="D79" s="227"/>
      <c r="E79" s="227"/>
      <c r="F79" s="93" t="str">
        <f>E15</f>
        <v xml:space="preserve">Kraj Vysočina, Žižkova 1882/57, 587 33 Jihlava </v>
      </c>
      <c r="G79" s="227"/>
      <c r="H79" s="227"/>
      <c r="I79" s="228" t="s">
        <v>32</v>
      </c>
      <c r="J79" s="231" t="str">
        <f>E21</f>
        <v>INVENTE s.r.o., Žerotínova 483/1, 370 04 Č. Buděj.</v>
      </c>
      <c r="K79" s="227"/>
      <c r="L79" s="91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</row>
    <row r="80" spans="1:31" s="92" customFormat="1" ht="15.2" customHeight="1">
      <c r="A80" s="227"/>
      <c r="B80" s="90"/>
      <c r="C80" s="228" t="s">
        <v>30</v>
      </c>
      <c r="D80" s="227"/>
      <c r="E80" s="227"/>
      <c r="F80" s="93" t="str">
        <f>IF(E18="","",E18)</f>
        <v>Vyplň údaj</v>
      </c>
      <c r="G80" s="227"/>
      <c r="H80" s="227"/>
      <c r="I80" s="228" t="s">
        <v>37</v>
      </c>
      <c r="J80" s="231" t="str">
        <f>E24</f>
        <v xml:space="preserve"> </v>
      </c>
      <c r="K80" s="227"/>
      <c r="L80" s="91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</row>
    <row r="81" spans="1:31" s="92" customFormat="1" ht="10.35" customHeight="1">
      <c r="A81" s="227"/>
      <c r="B81" s="90"/>
      <c r="C81" s="227"/>
      <c r="D81" s="227"/>
      <c r="E81" s="227"/>
      <c r="F81" s="227"/>
      <c r="G81" s="227"/>
      <c r="H81" s="227"/>
      <c r="I81" s="227"/>
      <c r="J81" s="227"/>
      <c r="K81" s="227"/>
      <c r="L81" s="91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</row>
    <row r="82" spans="1:31" s="140" customFormat="1" ht="29.25" customHeight="1">
      <c r="A82" s="131"/>
      <c r="B82" s="132"/>
      <c r="C82" s="133" t="s">
        <v>157</v>
      </c>
      <c r="D82" s="134" t="s">
        <v>60</v>
      </c>
      <c r="E82" s="134" t="s">
        <v>56</v>
      </c>
      <c r="F82" s="134" t="s">
        <v>57</v>
      </c>
      <c r="G82" s="134" t="s">
        <v>158</v>
      </c>
      <c r="H82" s="134" t="s">
        <v>159</v>
      </c>
      <c r="I82" s="134" t="s">
        <v>160</v>
      </c>
      <c r="J82" s="134" t="s">
        <v>132</v>
      </c>
      <c r="K82" s="135" t="s">
        <v>161</v>
      </c>
      <c r="L82" s="136"/>
      <c r="M82" s="137" t="s">
        <v>3</v>
      </c>
      <c r="N82" s="138" t="s">
        <v>45</v>
      </c>
      <c r="O82" s="138" t="s">
        <v>162</v>
      </c>
      <c r="P82" s="138" t="s">
        <v>163</v>
      </c>
      <c r="Q82" s="138" t="s">
        <v>164</v>
      </c>
      <c r="R82" s="138" t="s">
        <v>165</v>
      </c>
      <c r="S82" s="138" t="s">
        <v>166</v>
      </c>
      <c r="T82" s="139" t="s">
        <v>167</v>
      </c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</row>
    <row r="83" spans="1:63" s="92" customFormat="1" ht="22.9" customHeight="1">
      <c r="A83" s="227"/>
      <c r="B83" s="90"/>
      <c r="C83" s="141" t="s">
        <v>168</v>
      </c>
      <c r="D83" s="227"/>
      <c r="E83" s="227"/>
      <c r="F83" s="227"/>
      <c r="G83" s="227"/>
      <c r="H83" s="227"/>
      <c r="I83" s="227"/>
      <c r="J83" s="142">
        <f>BK83</f>
        <v>0</v>
      </c>
      <c r="K83" s="227"/>
      <c r="L83" s="90"/>
      <c r="M83" s="143"/>
      <c r="N83" s="144"/>
      <c r="O83" s="99"/>
      <c r="P83" s="145">
        <f>P84</f>
        <v>0</v>
      </c>
      <c r="Q83" s="99"/>
      <c r="R83" s="145">
        <f>R84</f>
        <v>3.95064</v>
      </c>
      <c r="S83" s="99"/>
      <c r="T83" s="146">
        <f>T84</f>
        <v>0</v>
      </c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T83" s="82" t="s">
        <v>74</v>
      </c>
      <c r="AU83" s="82" t="s">
        <v>133</v>
      </c>
      <c r="BK83" s="147">
        <f>BK84</f>
        <v>0</v>
      </c>
    </row>
    <row r="84" spans="2:63" s="148" customFormat="1" ht="25.9" customHeight="1">
      <c r="B84" s="149"/>
      <c r="D84" s="150" t="s">
        <v>74</v>
      </c>
      <c r="E84" s="151" t="s">
        <v>169</v>
      </c>
      <c r="F84" s="151" t="s">
        <v>170</v>
      </c>
      <c r="J84" s="152">
        <f>BK84</f>
        <v>0</v>
      </c>
      <c r="L84" s="149"/>
      <c r="M84" s="153"/>
      <c r="N84" s="154"/>
      <c r="O84" s="154"/>
      <c r="P84" s="155">
        <f>P85+P98+P102</f>
        <v>0</v>
      </c>
      <c r="Q84" s="154"/>
      <c r="R84" s="155">
        <f>R85+R98+R102</f>
        <v>3.95064</v>
      </c>
      <c r="S84" s="154"/>
      <c r="T84" s="156">
        <f>T85+T98+T102</f>
        <v>0</v>
      </c>
      <c r="AR84" s="150" t="s">
        <v>83</v>
      </c>
      <c r="AT84" s="157" t="s">
        <v>74</v>
      </c>
      <c r="AU84" s="157" t="s">
        <v>75</v>
      </c>
      <c r="AY84" s="150" t="s">
        <v>171</v>
      </c>
      <c r="BK84" s="158">
        <f>BK85+BK98+BK102</f>
        <v>0</v>
      </c>
    </row>
    <row r="85" spans="2:63" s="148" customFormat="1" ht="22.9" customHeight="1">
      <c r="B85" s="149"/>
      <c r="D85" s="150" t="s">
        <v>74</v>
      </c>
      <c r="E85" s="159" t="s">
        <v>83</v>
      </c>
      <c r="F85" s="159" t="s">
        <v>172</v>
      </c>
      <c r="J85" s="160">
        <f>BK85</f>
        <v>0</v>
      </c>
      <c r="L85" s="149"/>
      <c r="M85" s="153"/>
      <c r="N85" s="154"/>
      <c r="O85" s="154"/>
      <c r="P85" s="155">
        <f>SUM(P86:P97)</f>
        <v>0</v>
      </c>
      <c r="Q85" s="154"/>
      <c r="R85" s="155">
        <f>SUM(R86:R97)</f>
        <v>0</v>
      </c>
      <c r="S85" s="154"/>
      <c r="T85" s="156">
        <f>SUM(T86:T97)</f>
        <v>0</v>
      </c>
      <c r="AR85" s="150" t="s">
        <v>83</v>
      </c>
      <c r="AT85" s="157" t="s">
        <v>74</v>
      </c>
      <c r="AU85" s="157" t="s">
        <v>83</v>
      </c>
      <c r="AY85" s="150" t="s">
        <v>171</v>
      </c>
      <c r="BK85" s="158">
        <f>SUM(BK86:BK97)</f>
        <v>0</v>
      </c>
    </row>
    <row r="86" spans="1:65" s="92" customFormat="1" ht="16.5" customHeight="1">
      <c r="A86" s="227"/>
      <c r="B86" s="90"/>
      <c r="C86" s="161" t="s">
        <v>83</v>
      </c>
      <c r="D86" s="161" t="s">
        <v>173</v>
      </c>
      <c r="E86" s="162" t="s">
        <v>3220</v>
      </c>
      <c r="F86" s="163" t="s">
        <v>3221</v>
      </c>
      <c r="G86" s="164" t="s">
        <v>187</v>
      </c>
      <c r="H86" s="165">
        <v>5.487</v>
      </c>
      <c r="I86" s="75"/>
      <c r="J86" s="166">
        <f>ROUND(I86*H86,2)</f>
        <v>0</v>
      </c>
      <c r="K86" s="163" t="s">
        <v>177</v>
      </c>
      <c r="L86" s="90"/>
      <c r="M86" s="167" t="s">
        <v>3</v>
      </c>
      <c r="N86" s="168" t="s">
        <v>47</v>
      </c>
      <c r="O86" s="169"/>
      <c r="P86" s="170">
        <f>O86*H86</f>
        <v>0</v>
      </c>
      <c r="Q86" s="170">
        <v>0</v>
      </c>
      <c r="R86" s="170">
        <f>Q86*H86</f>
        <v>0</v>
      </c>
      <c r="S86" s="170">
        <v>0</v>
      </c>
      <c r="T86" s="171">
        <f>S86*H86</f>
        <v>0</v>
      </c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R86" s="172" t="s">
        <v>178</v>
      </c>
      <c r="AT86" s="172" t="s">
        <v>173</v>
      </c>
      <c r="AU86" s="172" t="s">
        <v>179</v>
      </c>
      <c r="AY86" s="82" t="s">
        <v>171</v>
      </c>
      <c r="BE86" s="173">
        <f>IF(N86="základní",J86,0)</f>
        <v>0</v>
      </c>
      <c r="BF86" s="173">
        <f>IF(N86="snížená",J86,0)</f>
        <v>0</v>
      </c>
      <c r="BG86" s="173">
        <f>IF(N86="zákl. přenesená",J86,0)</f>
        <v>0</v>
      </c>
      <c r="BH86" s="173">
        <f>IF(N86="sníž. přenesená",J86,0)</f>
        <v>0</v>
      </c>
      <c r="BI86" s="173">
        <f>IF(N86="nulová",J86,0)</f>
        <v>0</v>
      </c>
      <c r="BJ86" s="82" t="s">
        <v>179</v>
      </c>
      <c r="BK86" s="173">
        <f>ROUND(I86*H86,2)</f>
        <v>0</v>
      </c>
      <c r="BL86" s="82" t="s">
        <v>178</v>
      </c>
      <c r="BM86" s="172" t="s">
        <v>3296</v>
      </c>
    </row>
    <row r="87" spans="2:51" s="182" customFormat="1" ht="12">
      <c r="B87" s="183"/>
      <c r="D87" s="176" t="s">
        <v>181</v>
      </c>
      <c r="E87" s="184" t="s">
        <v>3</v>
      </c>
      <c r="F87" s="185" t="s">
        <v>3297</v>
      </c>
      <c r="H87" s="186">
        <v>5.487</v>
      </c>
      <c r="L87" s="183"/>
      <c r="M87" s="187"/>
      <c r="N87" s="188"/>
      <c r="O87" s="188"/>
      <c r="P87" s="188"/>
      <c r="Q87" s="188"/>
      <c r="R87" s="188"/>
      <c r="S87" s="188"/>
      <c r="T87" s="189"/>
      <c r="AT87" s="184" t="s">
        <v>181</v>
      </c>
      <c r="AU87" s="184" t="s">
        <v>179</v>
      </c>
      <c r="AV87" s="182" t="s">
        <v>179</v>
      </c>
      <c r="AW87" s="182" t="s">
        <v>36</v>
      </c>
      <c r="AX87" s="182" t="s">
        <v>75</v>
      </c>
      <c r="AY87" s="184" t="s">
        <v>171</v>
      </c>
    </row>
    <row r="88" spans="2:51" s="190" customFormat="1" ht="12">
      <c r="B88" s="191"/>
      <c r="D88" s="176" t="s">
        <v>181</v>
      </c>
      <c r="E88" s="192" t="s">
        <v>3</v>
      </c>
      <c r="F88" s="193" t="s">
        <v>184</v>
      </c>
      <c r="H88" s="194">
        <v>5.487</v>
      </c>
      <c r="L88" s="191"/>
      <c r="M88" s="195"/>
      <c r="N88" s="196"/>
      <c r="O88" s="196"/>
      <c r="P88" s="196"/>
      <c r="Q88" s="196"/>
      <c r="R88" s="196"/>
      <c r="S88" s="196"/>
      <c r="T88" s="197"/>
      <c r="AT88" s="192" t="s">
        <v>181</v>
      </c>
      <c r="AU88" s="192" t="s">
        <v>179</v>
      </c>
      <c r="AV88" s="190" t="s">
        <v>178</v>
      </c>
      <c r="AW88" s="190" t="s">
        <v>36</v>
      </c>
      <c r="AX88" s="190" t="s">
        <v>83</v>
      </c>
      <c r="AY88" s="192" t="s">
        <v>171</v>
      </c>
    </row>
    <row r="89" spans="1:65" s="92" customFormat="1" ht="36">
      <c r="A89" s="227"/>
      <c r="B89" s="90"/>
      <c r="C89" s="161" t="s">
        <v>179</v>
      </c>
      <c r="D89" s="161" t="s">
        <v>173</v>
      </c>
      <c r="E89" s="162" t="s">
        <v>202</v>
      </c>
      <c r="F89" s="163" t="s">
        <v>203</v>
      </c>
      <c r="G89" s="164" t="s">
        <v>187</v>
      </c>
      <c r="H89" s="165">
        <v>5.487</v>
      </c>
      <c r="I89" s="75"/>
      <c r="J89" s="166">
        <f>ROUND(I89*H89,2)</f>
        <v>0</v>
      </c>
      <c r="K89" s="163" t="s">
        <v>177</v>
      </c>
      <c r="L89" s="90"/>
      <c r="M89" s="167" t="s">
        <v>3</v>
      </c>
      <c r="N89" s="168" t="s">
        <v>47</v>
      </c>
      <c r="O89" s="169"/>
      <c r="P89" s="170">
        <f>O89*H89</f>
        <v>0</v>
      </c>
      <c r="Q89" s="170">
        <v>0</v>
      </c>
      <c r="R89" s="170">
        <f>Q89*H89</f>
        <v>0</v>
      </c>
      <c r="S89" s="170">
        <v>0</v>
      </c>
      <c r="T89" s="171">
        <f>S89*H89</f>
        <v>0</v>
      </c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R89" s="172" t="s">
        <v>178</v>
      </c>
      <c r="AT89" s="172" t="s">
        <v>173</v>
      </c>
      <c r="AU89" s="172" t="s">
        <v>179</v>
      </c>
      <c r="AY89" s="82" t="s">
        <v>171</v>
      </c>
      <c r="BE89" s="173">
        <f>IF(N89="základní",J89,0)</f>
        <v>0</v>
      </c>
      <c r="BF89" s="173">
        <f>IF(N89="snížená",J89,0)</f>
        <v>0</v>
      </c>
      <c r="BG89" s="173">
        <f>IF(N89="zákl. přenesená",J89,0)</f>
        <v>0</v>
      </c>
      <c r="BH89" s="173">
        <f>IF(N89="sníž. přenesená",J89,0)</f>
        <v>0</v>
      </c>
      <c r="BI89" s="173">
        <f>IF(N89="nulová",J89,0)</f>
        <v>0</v>
      </c>
      <c r="BJ89" s="82" t="s">
        <v>179</v>
      </c>
      <c r="BK89" s="173">
        <f>ROUND(I89*H89,2)</f>
        <v>0</v>
      </c>
      <c r="BL89" s="82" t="s">
        <v>178</v>
      </c>
      <c r="BM89" s="172" t="s">
        <v>3298</v>
      </c>
    </row>
    <row r="90" spans="1:65" s="92" customFormat="1" ht="36">
      <c r="A90" s="227"/>
      <c r="B90" s="90"/>
      <c r="C90" s="161" t="s">
        <v>193</v>
      </c>
      <c r="D90" s="161" t="s">
        <v>173</v>
      </c>
      <c r="E90" s="162" t="s">
        <v>207</v>
      </c>
      <c r="F90" s="163" t="s">
        <v>208</v>
      </c>
      <c r="G90" s="164" t="s">
        <v>187</v>
      </c>
      <c r="H90" s="165">
        <v>5.487</v>
      </c>
      <c r="I90" s="75"/>
      <c r="J90" s="166">
        <f>ROUND(I90*H90,2)</f>
        <v>0</v>
      </c>
      <c r="K90" s="163" t="s">
        <v>177</v>
      </c>
      <c r="L90" s="90"/>
      <c r="M90" s="167" t="s">
        <v>3</v>
      </c>
      <c r="N90" s="168" t="s">
        <v>47</v>
      </c>
      <c r="O90" s="169"/>
      <c r="P90" s="170">
        <f>O90*H90</f>
        <v>0</v>
      </c>
      <c r="Q90" s="170">
        <v>0</v>
      </c>
      <c r="R90" s="170">
        <f>Q90*H90</f>
        <v>0</v>
      </c>
      <c r="S90" s="170">
        <v>0</v>
      </c>
      <c r="T90" s="171">
        <f>S90*H90</f>
        <v>0</v>
      </c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R90" s="172" t="s">
        <v>178</v>
      </c>
      <c r="AT90" s="172" t="s">
        <v>173</v>
      </c>
      <c r="AU90" s="172" t="s">
        <v>179</v>
      </c>
      <c r="AY90" s="82" t="s">
        <v>171</v>
      </c>
      <c r="BE90" s="173">
        <f>IF(N90="základní",J90,0)</f>
        <v>0</v>
      </c>
      <c r="BF90" s="173">
        <f>IF(N90="snížená",J90,0)</f>
        <v>0</v>
      </c>
      <c r="BG90" s="173">
        <f>IF(N90="zákl. přenesená",J90,0)</f>
        <v>0</v>
      </c>
      <c r="BH90" s="173">
        <f>IF(N90="sníž. přenesená",J90,0)</f>
        <v>0</v>
      </c>
      <c r="BI90" s="173">
        <f>IF(N90="nulová",J90,0)</f>
        <v>0</v>
      </c>
      <c r="BJ90" s="82" t="s">
        <v>179</v>
      </c>
      <c r="BK90" s="173">
        <f>ROUND(I90*H90,2)</f>
        <v>0</v>
      </c>
      <c r="BL90" s="82" t="s">
        <v>178</v>
      </c>
      <c r="BM90" s="172" t="s">
        <v>3299</v>
      </c>
    </row>
    <row r="91" spans="1:65" s="92" customFormat="1" ht="36">
      <c r="A91" s="227"/>
      <c r="B91" s="90"/>
      <c r="C91" s="161" t="s">
        <v>178</v>
      </c>
      <c r="D91" s="161" t="s">
        <v>173</v>
      </c>
      <c r="E91" s="162" t="s">
        <v>3226</v>
      </c>
      <c r="F91" s="163" t="s">
        <v>3227</v>
      </c>
      <c r="G91" s="164" t="s">
        <v>187</v>
      </c>
      <c r="H91" s="165">
        <v>27.435</v>
      </c>
      <c r="I91" s="75"/>
      <c r="J91" s="166">
        <f>ROUND(I91*H91,2)</f>
        <v>0</v>
      </c>
      <c r="K91" s="163" t="s">
        <v>177</v>
      </c>
      <c r="L91" s="90"/>
      <c r="M91" s="167" t="s">
        <v>3</v>
      </c>
      <c r="N91" s="168" t="s">
        <v>47</v>
      </c>
      <c r="O91" s="169"/>
      <c r="P91" s="170">
        <f>O91*H91</f>
        <v>0</v>
      </c>
      <c r="Q91" s="170">
        <v>0</v>
      </c>
      <c r="R91" s="170">
        <f>Q91*H91</f>
        <v>0</v>
      </c>
      <c r="S91" s="170">
        <v>0</v>
      </c>
      <c r="T91" s="171">
        <f>S91*H91</f>
        <v>0</v>
      </c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R91" s="172" t="s">
        <v>178</v>
      </c>
      <c r="AT91" s="172" t="s">
        <v>173</v>
      </c>
      <c r="AU91" s="172" t="s">
        <v>179</v>
      </c>
      <c r="AY91" s="82" t="s">
        <v>171</v>
      </c>
      <c r="BE91" s="173">
        <f>IF(N91="základní",J91,0)</f>
        <v>0</v>
      </c>
      <c r="BF91" s="173">
        <f>IF(N91="snížená",J91,0)</f>
        <v>0</v>
      </c>
      <c r="BG91" s="173">
        <f>IF(N91="zákl. přenesená",J91,0)</f>
        <v>0</v>
      </c>
      <c r="BH91" s="173">
        <f>IF(N91="sníž. přenesená",J91,0)</f>
        <v>0</v>
      </c>
      <c r="BI91" s="173">
        <f>IF(N91="nulová",J91,0)</f>
        <v>0</v>
      </c>
      <c r="BJ91" s="82" t="s">
        <v>179</v>
      </c>
      <c r="BK91" s="173">
        <f>ROUND(I91*H91,2)</f>
        <v>0</v>
      </c>
      <c r="BL91" s="82" t="s">
        <v>178</v>
      </c>
      <c r="BM91" s="172" t="s">
        <v>3300</v>
      </c>
    </row>
    <row r="92" spans="2:51" s="182" customFormat="1" ht="12">
      <c r="B92" s="183"/>
      <c r="D92" s="176" t="s">
        <v>181</v>
      </c>
      <c r="F92" s="185" t="s">
        <v>3301</v>
      </c>
      <c r="H92" s="186">
        <v>27.435</v>
      </c>
      <c r="L92" s="183"/>
      <c r="M92" s="187"/>
      <c r="N92" s="188"/>
      <c r="O92" s="188"/>
      <c r="P92" s="188"/>
      <c r="Q92" s="188"/>
      <c r="R92" s="188"/>
      <c r="S92" s="188"/>
      <c r="T92" s="189"/>
      <c r="AT92" s="184" t="s">
        <v>181</v>
      </c>
      <c r="AU92" s="184" t="s">
        <v>179</v>
      </c>
      <c r="AV92" s="182" t="s">
        <v>179</v>
      </c>
      <c r="AW92" s="182" t="s">
        <v>4</v>
      </c>
      <c r="AX92" s="182" t="s">
        <v>83</v>
      </c>
      <c r="AY92" s="184" t="s">
        <v>171</v>
      </c>
    </row>
    <row r="93" spans="1:65" s="92" customFormat="1" ht="24">
      <c r="A93" s="227"/>
      <c r="B93" s="90"/>
      <c r="C93" s="161" t="s">
        <v>206</v>
      </c>
      <c r="D93" s="161" t="s">
        <v>173</v>
      </c>
      <c r="E93" s="162" t="s">
        <v>3230</v>
      </c>
      <c r="F93" s="163" t="s">
        <v>3231</v>
      </c>
      <c r="G93" s="164" t="s">
        <v>187</v>
      </c>
      <c r="H93" s="165">
        <v>5.487</v>
      </c>
      <c r="I93" s="75"/>
      <c r="J93" s="166">
        <f>ROUND(I93*H93,2)</f>
        <v>0</v>
      </c>
      <c r="K93" s="163" t="s">
        <v>177</v>
      </c>
      <c r="L93" s="90"/>
      <c r="M93" s="167" t="s">
        <v>3</v>
      </c>
      <c r="N93" s="168" t="s">
        <v>47</v>
      </c>
      <c r="O93" s="169"/>
      <c r="P93" s="170">
        <f>O93*H93</f>
        <v>0</v>
      </c>
      <c r="Q93" s="170">
        <v>0</v>
      </c>
      <c r="R93" s="170">
        <f>Q93*H93</f>
        <v>0</v>
      </c>
      <c r="S93" s="170">
        <v>0</v>
      </c>
      <c r="T93" s="171">
        <f>S93*H93</f>
        <v>0</v>
      </c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R93" s="172" t="s">
        <v>178</v>
      </c>
      <c r="AT93" s="172" t="s">
        <v>173</v>
      </c>
      <c r="AU93" s="172" t="s">
        <v>179</v>
      </c>
      <c r="AY93" s="82" t="s">
        <v>171</v>
      </c>
      <c r="BE93" s="173">
        <f>IF(N93="základní",J93,0)</f>
        <v>0</v>
      </c>
      <c r="BF93" s="173">
        <f>IF(N93="snížená",J93,0)</f>
        <v>0</v>
      </c>
      <c r="BG93" s="173">
        <f>IF(N93="zákl. přenesená",J93,0)</f>
        <v>0</v>
      </c>
      <c r="BH93" s="173">
        <f>IF(N93="sníž. přenesená",J93,0)</f>
        <v>0</v>
      </c>
      <c r="BI93" s="173">
        <f>IF(N93="nulová",J93,0)</f>
        <v>0</v>
      </c>
      <c r="BJ93" s="82" t="s">
        <v>179</v>
      </c>
      <c r="BK93" s="173">
        <f>ROUND(I93*H93,2)</f>
        <v>0</v>
      </c>
      <c r="BL93" s="82" t="s">
        <v>178</v>
      </c>
      <c r="BM93" s="172" t="s">
        <v>3302</v>
      </c>
    </row>
    <row r="94" spans="1:65" s="92" customFormat="1" ht="24">
      <c r="A94" s="227"/>
      <c r="B94" s="90"/>
      <c r="C94" s="161" t="s">
        <v>210</v>
      </c>
      <c r="D94" s="161" t="s">
        <v>173</v>
      </c>
      <c r="E94" s="162" t="s">
        <v>3234</v>
      </c>
      <c r="F94" s="163" t="s">
        <v>228</v>
      </c>
      <c r="G94" s="164" t="s">
        <v>187</v>
      </c>
      <c r="H94" s="165">
        <v>5.487</v>
      </c>
      <c r="I94" s="75"/>
      <c r="J94" s="166">
        <f>ROUND(I94*H94,2)</f>
        <v>0</v>
      </c>
      <c r="K94" s="163" t="s">
        <v>177</v>
      </c>
      <c r="L94" s="90"/>
      <c r="M94" s="167" t="s">
        <v>3</v>
      </c>
      <c r="N94" s="168" t="s">
        <v>47</v>
      </c>
      <c r="O94" s="169"/>
      <c r="P94" s="170">
        <f>O94*H94</f>
        <v>0</v>
      </c>
      <c r="Q94" s="170">
        <v>0</v>
      </c>
      <c r="R94" s="170">
        <f>Q94*H94</f>
        <v>0</v>
      </c>
      <c r="S94" s="170">
        <v>0</v>
      </c>
      <c r="T94" s="171">
        <f>S94*H94</f>
        <v>0</v>
      </c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R94" s="172" t="s">
        <v>178</v>
      </c>
      <c r="AT94" s="172" t="s">
        <v>173</v>
      </c>
      <c r="AU94" s="172" t="s">
        <v>179</v>
      </c>
      <c r="AY94" s="82" t="s">
        <v>171</v>
      </c>
      <c r="BE94" s="173">
        <f>IF(N94="základní",J94,0)</f>
        <v>0</v>
      </c>
      <c r="BF94" s="173">
        <f>IF(N94="snížená",J94,0)</f>
        <v>0</v>
      </c>
      <c r="BG94" s="173">
        <f>IF(N94="zákl. přenesená",J94,0)</f>
        <v>0</v>
      </c>
      <c r="BH94" s="173">
        <f>IF(N94="sníž. přenesená",J94,0)</f>
        <v>0</v>
      </c>
      <c r="BI94" s="173">
        <f>IF(N94="nulová",J94,0)</f>
        <v>0</v>
      </c>
      <c r="BJ94" s="82" t="s">
        <v>179</v>
      </c>
      <c r="BK94" s="173">
        <f>ROUND(I94*H94,2)</f>
        <v>0</v>
      </c>
      <c r="BL94" s="82" t="s">
        <v>178</v>
      </c>
      <c r="BM94" s="172" t="s">
        <v>3303</v>
      </c>
    </row>
    <row r="95" spans="1:65" s="92" customFormat="1" ht="24">
      <c r="A95" s="227"/>
      <c r="B95" s="90"/>
      <c r="C95" s="161" t="s">
        <v>215</v>
      </c>
      <c r="D95" s="161" t="s">
        <v>173</v>
      </c>
      <c r="E95" s="162" t="s">
        <v>220</v>
      </c>
      <c r="F95" s="163" t="s">
        <v>221</v>
      </c>
      <c r="G95" s="164" t="s">
        <v>222</v>
      </c>
      <c r="H95" s="165">
        <v>9.328</v>
      </c>
      <c r="I95" s="75"/>
      <c r="J95" s="166">
        <f>ROUND(I95*H95,2)</f>
        <v>0</v>
      </c>
      <c r="K95" s="163" t="s">
        <v>177</v>
      </c>
      <c r="L95" s="90"/>
      <c r="M95" s="167" t="s">
        <v>3</v>
      </c>
      <c r="N95" s="168" t="s">
        <v>47</v>
      </c>
      <c r="O95" s="169"/>
      <c r="P95" s="170">
        <f>O95*H95</f>
        <v>0</v>
      </c>
      <c r="Q95" s="170">
        <v>0</v>
      </c>
      <c r="R95" s="170">
        <f>Q95*H95</f>
        <v>0</v>
      </c>
      <c r="S95" s="170">
        <v>0</v>
      </c>
      <c r="T95" s="171">
        <f>S95*H95</f>
        <v>0</v>
      </c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R95" s="172" t="s">
        <v>178</v>
      </c>
      <c r="AT95" s="172" t="s">
        <v>173</v>
      </c>
      <c r="AU95" s="172" t="s">
        <v>179</v>
      </c>
      <c r="AY95" s="82" t="s">
        <v>171</v>
      </c>
      <c r="BE95" s="173">
        <f>IF(N95="základní",J95,0)</f>
        <v>0</v>
      </c>
      <c r="BF95" s="173">
        <f>IF(N95="snížená",J95,0)</f>
        <v>0</v>
      </c>
      <c r="BG95" s="173">
        <f>IF(N95="zákl. přenesená",J95,0)</f>
        <v>0</v>
      </c>
      <c r="BH95" s="173">
        <f>IF(N95="sníž. přenesená",J95,0)</f>
        <v>0</v>
      </c>
      <c r="BI95" s="173">
        <f>IF(N95="nulová",J95,0)</f>
        <v>0</v>
      </c>
      <c r="BJ95" s="82" t="s">
        <v>179</v>
      </c>
      <c r="BK95" s="173">
        <f>ROUND(I95*H95,2)</f>
        <v>0</v>
      </c>
      <c r="BL95" s="82" t="s">
        <v>178</v>
      </c>
      <c r="BM95" s="172" t="s">
        <v>3304</v>
      </c>
    </row>
    <row r="96" spans="2:51" s="182" customFormat="1" ht="12">
      <c r="B96" s="183"/>
      <c r="D96" s="176" t="s">
        <v>181</v>
      </c>
      <c r="F96" s="185" t="s">
        <v>3305</v>
      </c>
      <c r="H96" s="186">
        <v>9.328</v>
      </c>
      <c r="L96" s="183"/>
      <c r="M96" s="187"/>
      <c r="N96" s="188"/>
      <c r="O96" s="188"/>
      <c r="P96" s="188"/>
      <c r="Q96" s="188"/>
      <c r="R96" s="188"/>
      <c r="S96" s="188"/>
      <c r="T96" s="189"/>
      <c r="AT96" s="184" t="s">
        <v>181</v>
      </c>
      <c r="AU96" s="184" t="s">
        <v>179</v>
      </c>
      <c r="AV96" s="182" t="s">
        <v>179</v>
      </c>
      <c r="AW96" s="182" t="s">
        <v>4</v>
      </c>
      <c r="AX96" s="182" t="s">
        <v>83</v>
      </c>
      <c r="AY96" s="184" t="s">
        <v>171</v>
      </c>
    </row>
    <row r="97" spans="1:65" s="92" customFormat="1" ht="16.5" customHeight="1">
      <c r="A97" s="227"/>
      <c r="B97" s="90"/>
      <c r="C97" s="161" t="s">
        <v>219</v>
      </c>
      <c r="D97" s="161" t="s">
        <v>173</v>
      </c>
      <c r="E97" s="162" t="s">
        <v>3238</v>
      </c>
      <c r="F97" s="163" t="s">
        <v>3239</v>
      </c>
      <c r="G97" s="164" t="s">
        <v>176</v>
      </c>
      <c r="H97" s="165">
        <v>18.29</v>
      </c>
      <c r="I97" s="75"/>
      <c r="J97" s="166">
        <f>ROUND(I97*H97,2)</f>
        <v>0</v>
      </c>
      <c r="K97" s="163" t="s">
        <v>3</v>
      </c>
      <c r="L97" s="90"/>
      <c r="M97" s="167" t="s">
        <v>3</v>
      </c>
      <c r="N97" s="168" t="s">
        <v>47</v>
      </c>
      <c r="O97" s="169"/>
      <c r="P97" s="170">
        <f>O97*H97</f>
        <v>0</v>
      </c>
      <c r="Q97" s="170">
        <v>0</v>
      </c>
      <c r="R97" s="170">
        <f>Q97*H97</f>
        <v>0</v>
      </c>
      <c r="S97" s="170">
        <v>0</v>
      </c>
      <c r="T97" s="171">
        <f>S97*H97</f>
        <v>0</v>
      </c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R97" s="172" t="s">
        <v>178</v>
      </c>
      <c r="AT97" s="172" t="s">
        <v>173</v>
      </c>
      <c r="AU97" s="172" t="s">
        <v>179</v>
      </c>
      <c r="AY97" s="82" t="s">
        <v>171</v>
      </c>
      <c r="BE97" s="173">
        <f>IF(N97="základní",J97,0)</f>
        <v>0</v>
      </c>
      <c r="BF97" s="173">
        <f>IF(N97="snížená",J97,0)</f>
        <v>0</v>
      </c>
      <c r="BG97" s="173">
        <f>IF(N97="zákl. přenesená",J97,0)</f>
        <v>0</v>
      </c>
      <c r="BH97" s="173">
        <f>IF(N97="sníž. přenesená",J97,0)</f>
        <v>0</v>
      </c>
      <c r="BI97" s="173">
        <f>IF(N97="nulová",J97,0)</f>
        <v>0</v>
      </c>
      <c r="BJ97" s="82" t="s">
        <v>179</v>
      </c>
      <c r="BK97" s="173">
        <f>ROUND(I97*H97,2)</f>
        <v>0</v>
      </c>
      <c r="BL97" s="82" t="s">
        <v>178</v>
      </c>
      <c r="BM97" s="172" t="s">
        <v>3306</v>
      </c>
    </row>
    <row r="98" spans="2:63" s="148" customFormat="1" ht="22.9" customHeight="1">
      <c r="B98" s="149"/>
      <c r="D98" s="150" t="s">
        <v>74</v>
      </c>
      <c r="E98" s="159" t="s">
        <v>206</v>
      </c>
      <c r="F98" s="159" t="s">
        <v>3241</v>
      </c>
      <c r="J98" s="160">
        <f>BK98</f>
        <v>0</v>
      </c>
      <c r="L98" s="149"/>
      <c r="M98" s="153"/>
      <c r="N98" s="154"/>
      <c r="O98" s="154"/>
      <c r="P98" s="155">
        <f>SUM(P99:P101)</f>
        <v>0</v>
      </c>
      <c r="Q98" s="154"/>
      <c r="R98" s="155">
        <f>SUM(R99:R101)</f>
        <v>3.95064</v>
      </c>
      <c r="S98" s="154"/>
      <c r="T98" s="156">
        <f>SUM(T99:T101)</f>
        <v>0</v>
      </c>
      <c r="AR98" s="150" t="s">
        <v>83</v>
      </c>
      <c r="AT98" s="157" t="s">
        <v>74</v>
      </c>
      <c r="AU98" s="157" t="s">
        <v>83</v>
      </c>
      <c r="AY98" s="150" t="s">
        <v>171</v>
      </c>
      <c r="BK98" s="158">
        <f>SUM(BK99:BK101)</f>
        <v>0</v>
      </c>
    </row>
    <row r="99" spans="1:65" s="92" customFormat="1" ht="16.5" customHeight="1">
      <c r="A99" s="227"/>
      <c r="B99" s="90"/>
      <c r="C99" s="161" t="s">
        <v>226</v>
      </c>
      <c r="D99" s="161" t="s">
        <v>173</v>
      </c>
      <c r="E99" s="162" t="s">
        <v>3284</v>
      </c>
      <c r="F99" s="163" t="s">
        <v>3285</v>
      </c>
      <c r="G99" s="164" t="s">
        <v>176</v>
      </c>
      <c r="H99" s="165">
        <v>18.29</v>
      </c>
      <c r="I99" s="75"/>
      <c r="J99" s="166">
        <f>ROUND(I99*H99,2)</f>
        <v>0</v>
      </c>
      <c r="K99" s="163" t="s">
        <v>177</v>
      </c>
      <c r="L99" s="90"/>
      <c r="M99" s="167" t="s">
        <v>3</v>
      </c>
      <c r="N99" s="168" t="s">
        <v>47</v>
      </c>
      <c r="O99" s="169"/>
      <c r="P99" s="170">
        <f>O99*H99</f>
        <v>0</v>
      </c>
      <c r="Q99" s="170">
        <v>0</v>
      </c>
      <c r="R99" s="170">
        <f>Q99*H99</f>
        <v>0</v>
      </c>
      <c r="S99" s="170">
        <v>0</v>
      </c>
      <c r="T99" s="171">
        <f>S99*H99</f>
        <v>0</v>
      </c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R99" s="172" t="s">
        <v>178</v>
      </c>
      <c r="AT99" s="172" t="s">
        <v>173</v>
      </c>
      <c r="AU99" s="172" t="s">
        <v>179</v>
      </c>
      <c r="AY99" s="82" t="s">
        <v>171</v>
      </c>
      <c r="BE99" s="173">
        <f>IF(N99="základní",J99,0)</f>
        <v>0</v>
      </c>
      <c r="BF99" s="173">
        <f>IF(N99="snížená",J99,0)</f>
        <v>0</v>
      </c>
      <c r="BG99" s="173">
        <f>IF(N99="zákl. přenesená",J99,0)</f>
        <v>0</v>
      </c>
      <c r="BH99" s="173">
        <f>IF(N99="sníž. přenesená",J99,0)</f>
        <v>0</v>
      </c>
      <c r="BI99" s="173">
        <f>IF(N99="nulová",J99,0)</f>
        <v>0</v>
      </c>
      <c r="BJ99" s="82" t="s">
        <v>179</v>
      </c>
      <c r="BK99" s="173">
        <f>ROUND(I99*H99,2)</f>
        <v>0</v>
      </c>
      <c r="BL99" s="82" t="s">
        <v>178</v>
      </c>
      <c r="BM99" s="172" t="s">
        <v>3307</v>
      </c>
    </row>
    <row r="100" spans="1:65" s="92" customFormat="1" ht="36">
      <c r="A100" s="227"/>
      <c r="B100" s="90"/>
      <c r="C100" s="161" t="s">
        <v>230</v>
      </c>
      <c r="D100" s="161" t="s">
        <v>173</v>
      </c>
      <c r="E100" s="162" t="s">
        <v>3287</v>
      </c>
      <c r="F100" s="163" t="s">
        <v>3288</v>
      </c>
      <c r="G100" s="164" t="s">
        <v>176</v>
      </c>
      <c r="H100" s="165">
        <v>18.29</v>
      </c>
      <c r="I100" s="75"/>
      <c r="J100" s="166">
        <f>ROUND(I100*H100,2)</f>
        <v>0</v>
      </c>
      <c r="K100" s="163" t="s">
        <v>177</v>
      </c>
      <c r="L100" s="90"/>
      <c r="M100" s="167" t="s">
        <v>3</v>
      </c>
      <c r="N100" s="168" t="s">
        <v>47</v>
      </c>
      <c r="O100" s="169"/>
      <c r="P100" s="170">
        <f>O100*H100</f>
        <v>0</v>
      </c>
      <c r="Q100" s="170">
        <v>0.101</v>
      </c>
      <c r="R100" s="170">
        <f>Q100*H100</f>
        <v>1.84729</v>
      </c>
      <c r="S100" s="170">
        <v>0</v>
      </c>
      <c r="T100" s="171">
        <f>S100*H100</f>
        <v>0</v>
      </c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R100" s="172" t="s">
        <v>178</v>
      </c>
      <c r="AT100" s="172" t="s">
        <v>173</v>
      </c>
      <c r="AU100" s="172" t="s">
        <v>179</v>
      </c>
      <c r="AY100" s="82" t="s">
        <v>171</v>
      </c>
      <c r="BE100" s="173">
        <f>IF(N100="základní",J100,0)</f>
        <v>0</v>
      </c>
      <c r="BF100" s="173">
        <f>IF(N100="snížená",J100,0)</f>
        <v>0</v>
      </c>
      <c r="BG100" s="173">
        <f>IF(N100="zákl. přenesená",J100,0)</f>
        <v>0</v>
      </c>
      <c r="BH100" s="173">
        <f>IF(N100="sníž. přenesená",J100,0)</f>
        <v>0</v>
      </c>
      <c r="BI100" s="173">
        <f>IF(N100="nulová",J100,0)</f>
        <v>0</v>
      </c>
      <c r="BJ100" s="82" t="s">
        <v>179</v>
      </c>
      <c r="BK100" s="173">
        <f>ROUND(I100*H100,2)</f>
        <v>0</v>
      </c>
      <c r="BL100" s="82" t="s">
        <v>178</v>
      </c>
      <c r="BM100" s="172" t="s">
        <v>3308</v>
      </c>
    </row>
    <row r="101" spans="1:65" s="92" customFormat="1" ht="16.5" customHeight="1">
      <c r="A101" s="227"/>
      <c r="B101" s="90"/>
      <c r="C101" s="198" t="s">
        <v>236</v>
      </c>
      <c r="D101" s="198" t="s">
        <v>248</v>
      </c>
      <c r="E101" s="199" t="s">
        <v>3290</v>
      </c>
      <c r="F101" s="200" t="s">
        <v>3291</v>
      </c>
      <c r="G101" s="201" t="s">
        <v>176</v>
      </c>
      <c r="H101" s="202">
        <v>18.29</v>
      </c>
      <c r="I101" s="78"/>
      <c r="J101" s="203">
        <f>ROUND(I101*H101,2)</f>
        <v>0</v>
      </c>
      <c r="K101" s="200" t="s">
        <v>177</v>
      </c>
      <c r="L101" s="204"/>
      <c r="M101" s="205" t="s">
        <v>3</v>
      </c>
      <c r="N101" s="206" t="s">
        <v>47</v>
      </c>
      <c r="O101" s="169"/>
      <c r="P101" s="170">
        <f>O101*H101</f>
        <v>0</v>
      </c>
      <c r="Q101" s="170">
        <v>0.115</v>
      </c>
      <c r="R101" s="170">
        <f>Q101*H101</f>
        <v>2.10335</v>
      </c>
      <c r="S101" s="170">
        <v>0</v>
      </c>
      <c r="T101" s="171">
        <f>S101*H101</f>
        <v>0</v>
      </c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R101" s="172" t="s">
        <v>219</v>
      </c>
      <c r="AT101" s="172" t="s">
        <v>248</v>
      </c>
      <c r="AU101" s="172" t="s">
        <v>179</v>
      </c>
      <c r="AY101" s="82" t="s">
        <v>171</v>
      </c>
      <c r="BE101" s="173">
        <f>IF(N101="základní",J101,0)</f>
        <v>0</v>
      </c>
      <c r="BF101" s="173">
        <f>IF(N101="snížená",J101,0)</f>
        <v>0</v>
      </c>
      <c r="BG101" s="173">
        <f>IF(N101="zákl. přenesená",J101,0)</f>
        <v>0</v>
      </c>
      <c r="BH101" s="173">
        <f>IF(N101="sníž. přenesená",J101,0)</f>
        <v>0</v>
      </c>
      <c r="BI101" s="173">
        <f>IF(N101="nulová",J101,0)</f>
        <v>0</v>
      </c>
      <c r="BJ101" s="82" t="s">
        <v>179</v>
      </c>
      <c r="BK101" s="173">
        <f>ROUND(I101*H101,2)</f>
        <v>0</v>
      </c>
      <c r="BL101" s="82" t="s">
        <v>178</v>
      </c>
      <c r="BM101" s="172" t="s">
        <v>3309</v>
      </c>
    </row>
    <row r="102" spans="2:63" s="148" customFormat="1" ht="22.9" customHeight="1">
      <c r="B102" s="149"/>
      <c r="D102" s="150" t="s">
        <v>74</v>
      </c>
      <c r="E102" s="159" t="s">
        <v>865</v>
      </c>
      <c r="F102" s="159" t="s">
        <v>866</v>
      </c>
      <c r="J102" s="160">
        <f>BK102</f>
        <v>0</v>
      </c>
      <c r="L102" s="149"/>
      <c r="M102" s="153"/>
      <c r="N102" s="154"/>
      <c r="O102" s="154"/>
      <c r="P102" s="155">
        <f>P103</f>
        <v>0</v>
      </c>
      <c r="Q102" s="154"/>
      <c r="R102" s="155">
        <f>R103</f>
        <v>0</v>
      </c>
      <c r="S102" s="154"/>
      <c r="T102" s="156">
        <f>T103</f>
        <v>0</v>
      </c>
      <c r="AR102" s="150" t="s">
        <v>83</v>
      </c>
      <c r="AT102" s="157" t="s">
        <v>74</v>
      </c>
      <c r="AU102" s="157" t="s">
        <v>83</v>
      </c>
      <c r="AY102" s="150" t="s">
        <v>171</v>
      </c>
      <c r="BK102" s="158">
        <f>BK103</f>
        <v>0</v>
      </c>
    </row>
    <row r="103" spans="1:65" s="92" customFormat="1" ht="33" customHeight="1">
      <c r="A103" s="227"/>
      <c r="B103" s="90"/>
      <c r="C103" s="161" t="s">
        <v>242</v>
      </c>
      <c r="D103" s="161" t="s">
        <v>173</v>
      </c>
      <c r="E103" s="162" t="s">
        <v>3251</v>
      </c>
      <c r="F103" s="163" t="s">
        <v>3252</v>
      </c>
      <c r="G103" s="164" t="s">
        <v>222</v>
      </c>
      <c r="H103" s="165">
        <v>3.951</v>
      </c>
      <c r="I103" s="75"/>
      <c r="J103" s="166">
        <f>ROUND(I103*H103,2)</f>
        <v>0</v>
      </c>
      <c r="K103" s="163" t="s">
        <v>177</v>
      </c>
      <c r="L103" s="90"/>
      <c r="M103" s="222" t="s">
        <v>3</v>
      </c>
      <c r="N103" s="223" t="s">
        <v>47</v>
      </c>
      <c r="O103" s="224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R103" s="172" t="s">
        <v>178</v>
      </c>
      <c r="AT103" s="172" t="s">
        <v>173</v>
      </c>
      <c r="AU103" s="172" t="s">
        <v>179</v>
      </c>
      <c r="AY103" s="82" t="s">
        <v>171</v>
      </c>
      <c r="BE103" s="173">
        <f>IF(N103="základní",J103,0)</f>
        <v>0</v>
      </c>
      <c r="BF103" s="173">
        <f>IF(N103="snížená",J103,0)</f>
        <v>0</v>
      </c>
      <c r="BG103" s="173">
        <f>IF(N103="zákl. přenesená",J103,0)</f>
        <v>0</v>
      </c>
      <c r="BH103" s="173">
        <f>IF(N103="sníž. přenesená",J103,0)</f>
        <v>0</v>
      </c>
      <c r="BI103" s="173">
        <f>IF(N103="nulová",J103,0)</f>
        <v>0</v>
      </c>
      <c r="BJ103" s="82" t="s">
        <v>179</v>
      </c>
      <c r="BK103" s="173">
        <f>ROUND(I103*H103,2)</f>
        <v>0</v>
      </c>
      <c r="BL103" s="82" t="s">
        <v>178</v>
      </c>
      <c r="BM103" s="172" t="s">
        <v>3310</v>
      </c>
    </row>
    <row r="104" spans="1:31" s="92" customFormat="1" ht="6.95" customHeight="1">
      <c r="A104" s="227"/>
      <c r="B104" s="113"/>
      <c r="C104" s="114"/>
      <c r="D104" s="114"/>
      <c r="E104" s="114"/>
      <c r="F104" s="114"/>
      <c r="G104" s="114"/>
      <c r="H104" s="114"/>
      <c r="I104" s="114"/>
      <c r="J104" s="114"/>
      <c r="K104" s="114"/>
      <c r="L104" s="90"/>
      <c r="M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</row>
  </sheetData>
  <sheetProtection password="E886" sheet="1" objects="1" scenarios="1"/>
  <autoFilter ref="C82:K10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3"/>
  <sheetViews>
    <sheetView showGridLines="0" workbookViewId="0" topLeftCell="A1">
      <selection activeCell="I88" sqref="I88"/>
    </sheetView>
  </sheetViews>
  <sheetFormatPr defaultColWidth="9.140625" defaultRowHeight="12"/>
  <cols>
    <col min="1" max="1" width="8.28125" style="229" customWidth="1"/>
    <col min="2" max="2" width="1.1484375" style="229" customWidth="1"/>
    <col min="3" max="3" width="4.140625" style="229" customWidth="1"/>
    <col min="4" max="4" width="4.28125" style="229" customWidth="1"/>
    <col min="5" max="5" width="17.140625" style="229" customWidth="1"/>
    <col min="6" max="6" width="100.8515625" style="229" customWidth="1"/>
    <col min="7" max="7" width="7.421875" style="229" customWidth="1"/>
    <col min="8" max="8" width="14.00390625" style="229" customWidth="1"/>
    <col min="9" max="9" width="15.8515625" style="229" customWidth="1"/>
    <col min="10" max="11" width="22.28125" style="229" customWidth="1"/>
    <col min="12" max="12" width="9.28125" style="229" customWidth="1"/>
    <col min="13" max="13" width="10.8515625" style="229" hidden="1" customWidth="1"/>
    <col min="14" max="14" width="9.28125" style="229" hidden="1" customWidth="1"/>
    <col min="15" max="20" width="14.140625" style="229" hidden="1" customWidth="1"/>
    <col min="21" max="21" width="16.28125" style="229" hidden="1" customWidth="1"/>
    <col min="22" max="22" width="12.28125" style="229" customWidth="1"/>
    <col min="23" max="23" width="16.28125" style="229" customWidth="1"/>
    <col min="24" max="24" width="12.28125" style="229" customWidth="1"/>
    <col min="25" max="25" width="15.00390625" style="229" customWidth="1"/>
    <col min="26" max="26" width="11.00390625" style="229" customWidth="1"/>
    <col min="27" max="27" width="15.00390625" style="229" customWidth="1"/>
    <col min="28" max="28" width="16.28125" style="229" customWidth="1"/>
    <col min="29" max="29" width="11.00390625" style="229" customWidth="1"/>
    <col min="30" max="30" width="15.00390625" style="229" customWidth="1"/>
    <col min="31" max="31" width="16.28125" style="229" customWidth="1"/>
    <col min="32" max="43" width="9.28125" style="229" customWidth="1"/>
    <col min="44" max="65" width="9.28125" style="229" hidden="1" customWidth="1"/>
    <col min="66" max="16384" width="9.28125" style="229" customWidth="1"/>
  </cols>
  <sheetData>
    <row r="1" ht="12"/>
    <row r="2" spans="12:56" ht="36.95" customHeight="1">
      <c r="L2" s="375" t="s">
        <v>6</v>
      </c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82" t="s">
        <v>117</v>
      </c>
      <c r="AZ2" s="232" t="s">
        <v>2658</v>
      </c>
      <c r="BA2" s="232" t="s">
        <v>3</v>
      </c>
      <c r="BB2" s="232" t="s">
        <v>3</v>
      </c>
      <c r="BC2" s="232" t="s">
        <v>3311</v>
      </c>
      <c r="BD2" s="232" t="s">
        <v>179</v>
      </c>
    </row>
    <row r="3" spans="2:56" ht="6.95" customHeight="1">
      <c r="B3" s="83"/>
      <c r="C3" s="84"/>
      <c r="D3" s="84"/>
      <c r="E3" s="84"/>
      <c r="F3" s="84"/>
      <c r="G3" s="84"/>
      <c r="H3" s="84"/>
      <c r="I3" s="84"/>
      <c r="J3" s="84"/>
      <c r="K3" s="84"/>
      <c r="L3" s="85"/>
      <c r="AT3" s="82" t="s">
        <v>83</v>
      </c>
      <c r="AZ3" s="232" t="s">
        <v>3312</v>
      </c>
      <c r="BA3" s="232" t="s">
        <v>3</v>
      </c>
      <c r="BB3" s="232" t="s">
        <v>3</v>
      </c>
      <c r="BC3" s="232" t="s">
        <v>3313</v>
      </c>
      <c r="BD3" s="232" t="s">
        <v>179</v>
      </c>
    </row>
    <row r="4" spans="2:56" ht="24.95" customHeight="1">
      <c r="B4" s="85"/>
      <c r="D4" s="86" t="s">
        <v>127</v>
      </c>
      <c r="L4" s="85"/>
      <c r="M4" s="87" t="s">
        <v>11</v>
      </c>
      <c r="AT4" s="82" t="s">
        <v>4</v>
      </c>
      <c r="AZ4" s="232" t="s">
        <v>2666</v>
      </c>
      <c r="BA4" s="232" t="s">
        <v>3</v>
      </c>
      <c r="BB4" s="232" t="s">
        <v>3</v>
      </c>
      <c r="BC4" s="232" t="s">
        <v>3314</v>
      </c>
      <c r="BD4" s="232" t="s">
        <v>179</v>
      </c>
    </row>
    <row r="5" spans="2:56" ht="6.95" customHeight="1">
      <c r="B5" s="85"/>
      <c r="L5" s="85"/>
      <c r="AZ5" s="232" t="s">
        <v>2670</v>
      </c>
      <c r="BA5" s="232" t="s">
        <v>3</v>
      </c>
      <c r="BB5" s="232" t="s">
        <v>3</v>
      </c>
      <c r="BC5" s="232" t="s">
        <v>3315</v>
      </c>
      <c r="BD5" s="232" t="s">
        <v>179</v>
      </c>
    </row>
    <row r="6" spans="2:56" ht="12" customHeight="1">
      <c r="B6" s="85"/>
      <c r="D6" s="228" t="s">
        <v>17</v>
      </c>
      <c r="L6" s="85"/>
      <c r="AZ6" s="232" t="s">
        <v>3316</v>
      </c>
      <c r="BA6" s="232" t="s">
        <v>3</v>
      </c>
      <c r="BB6" s="232" t="s">
        <v>3</v>
      </c>
      <c r="BC6" s="232" t="s">
        <v>3311</v>
      </c>
      <c r="BD6" s="232" t="s">
        <v>179</v>
      </c>
    </row>
    <row r="7" spans="2:12" ht="16.5" customHeight="1">
      <c r="B7" s="85"/>
      <c r="E7" s="373" t="str">
        <f>'Rekapitulace stavby'!K6</f>
        <v>Domov ve Věži - Komunitní bydlení II</v>
      </c>
      <c r="F7" s="374"/>
      <c r="G7" s="374"/>
      <c r="H7" s="374"/>
      <c r="L7" s="85"/>
    </row>
    <row r="8" spans="1:31" s="92" customFormat="1" ht="12" customHeight="1">
      <c r="A8" s="227"/>
      <c r="B8" s="90"/>
      <c r="C8" s="227"/>
      <c r="D8" s="228" t="s">
        <v>128</v>
      </c>
      <c r="E8" s="227"/>
      <c r="F8" s="227"/>
      <c r="G8" s="227"/>
      <c r="H8" s="227"/>
      <c r="I8" s="227"/>
      <c r="J8" s="227"/>
      <c r="K8" s="227"/>
      <c r="L8" s="91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</row>
    <row r="9" spans="1:31" s="92" customFormat="1" ht="16.5" customHeight="1">
      <c r="A9" s="227"/>
      <c r="B9" s="90"/>
      <c r="C9" s="227"/>
      <c r="D9" s="227"/>
      <c r="E9" s="371" t="s">
        <v>3317</v>
      </c>
      <c r="F9" s="372"/>
      <c r="G9" s="372"/>
      <c r="H9" s="372"/>
      <c r="I9" s="227"/>
      <c r="J9" s="227"/>
      <c r="K9" s="227"/>
      <c r="L9" s="91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</row>
    <row r="10" spans="1:31" s="92" customFormat="1" ht="12">
      <c r="A10" s="227"/>
      <c r="B10" s="90"/>
      <c r="C10" s="227"/>
      <c r="D10" s="227"/>
      <c r="E10" s="227"/>
      <c r="F10" s="227"/>
      <c r="G10" s="227"/>
      <c r="H10" s="227"/>
      <c r="I10" s="227"/>
      <c r="J10" s="227"/>
      <c r="K10" s="227"/>
      <c r="L10" s="91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</row>
    <row r="11" spans="1:31" s="92" customFormat="1" ht="12" customHeight="1">
      <c r="A11" s="227"/>
      <c r="B11" s="90"/>
      <c r="C11" s="227"/>
      <c r="D11" s="228" t="s">
        <v>19</v>
      </c>
      <c r="E11" s="227"/>
      <c r="F11" s="93" t="s">
        <v>3</v>
      </c>
      <c r="G11" s="227"/>
      <c r="H11" s="227"/>
      <c r="I11" s="228" t="s">
        <v>20</v>
      </c>
      <c r="J11" s="93" t="s">
        <v>3</v>
      </c>
      <c r="K11" s="227"/>
      <c r="L11" s="91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</row>
    <row r="12" spans="1:31" s="92" customFormat="1" ht="12" customHeight="1">
      <c r="A12" s="227"/>
      <c r="B12" s="90"/>
      <c r="C12" s="227"/>
      <c r="D12" s="228" t="s">
        <v>21</v>
      </c>
      <c r="E12" s="227"/>
      <c r="F12" s="93" t="s">
        <v>22</v>
      </c>
      <c r="G12" s="227"/>
      <c r="H12" s="227"/>
      <c r="I12" s="228" t="s">
        <v>23</v>
      </c>
      <c r="J12" s="94">
        <f>'Rekapitulace stavby'!AN8</f>
        <v>44315</v>
      </c>
      <c r="K12" s="227"/>
      <c r="L12" s="91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</row>
    <row r="13" spans="1:31" s="92" customFormat="1" ht="10.9" customHeight="1">
      <c r="A13" s="227"/>
      <c r="B13" s="90"/>
      <c r="C13" s="227"/>
      <c r="D13" s="227"/>
      <c r="E13" s="227"/>
      <c r="F13" s="227"/>
      <c r="G13" s="227"/>
      <c r="H13" s="227"/>
      <c r="I13" s="227"/>
      <c r="J13" s="227"/>
      <c r="K13" s="227"/>
      <c r="L13" s="91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</row>
    <row r="14" spans="1:31" s="92" customFormat="1" ht="12" customHeight="1">
      <c r="A14" s="227"/>
      <c r="B14" s="90"/>
      <c r="C14" s="227"/>
      <c r="D14" s="228" t="s">
        <v>24</v>
      </c>
      <c r="E14" s="227"/>
      <c r="F14" s="227"/>
      <c r="G14" s="227"/>
      <c r="H14" s="227"/>
      <c r="I14" s="228" t="s">
        <v>25</v>
      </c>
      <c r="J14" s="93" t="s">
        <v>26</v>
      </c>
      <c r="K14" s="227"/>
      <c r="L14" s="91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</row>
    <row r="15" spans="1:31" s="92" customFormat="1" ht="18" customHeight="1">
      <c r="A15" s="227"/>
      <c r="B15" s="90"/>
      <c r="C15" s="227"/>
      <c r="D15" s="227"/>
      <c r="E15" s="93" t="s">
        <v>27</v>
      </c>
      <c r="F15" s="227"/>
      <c r="G15" s="227"/>
      <c r="H15" s="227"/>
      <c r="I15" s="228" t="s">
        <v>28</v>
      </c>
      <c r="J15" s="93" t="s">
        <v>29</v>
      </c>
      <c r="K15" s="227"/>
      <c r="L15" s="91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</row>
    <row r="16" spans="1:31" s="92" customFormat="1" ht="6.95" customHeight="1">
      <c r="A16" s="227"/>
      <c r="B16" s="90"/>
      <c r="C16" s="227"/>
      <c r="D16" s="227"/>
      <c r="E16" s="227"/>
      <c r="F16" s="227"/>
      <c r="G16" s="227"/>
      <c r="H16" s="227"/>
      <c r="I16" s="227"/>
      <c r="J16" s="227"/>
      <c r="K16" s="227"/>
      <c r="L16" s="91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</row>
    <row r="17" spans="1:31" s="92" customFormat="1" ht="12" customHeight="1">
      <c r="A17" s="227"/>
      <c r="B17" s="90"/>
      <c r="C17" s="227"/>
      <c r="D17" s="228" t="s">
        <v>30</v>
      </c>
      <c r="E17" s="227"/>
      <c r="F17" s="227"/>
      <c r="G17" s="227"/>
      <c r="H17" s="227"/>
      <c r="I17" s="228" t="s">
        <v>25</v>
      </c>
      <c r="J17" s="230" t="str">
        <f>'Rekapitulace stavby'!AN13</f>
        <v>Vyplň údaj</v>
      </c>
      <c r="K17" s="227"/>
      <c r="L17" s="91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</row>
    <row r="18" spans="1:31" s="92" customFormat="1" ht="18" customHeight="1">
      <c r="A18" s="227"/>
      <c r="B18" s="90"/>
      <c r="C18" s="227"/>
      <c r="D18" s="227"/>
      <c r="E18" s="377" t="str">
        <f>'Rekapitulace stavby'!E14</f>
        <v>Vyplň údaj</v>
      </c>
      <c r="F18" s="378"/>
      <c r="G18" s="378"/>
      <c r="H18" s="378"/>
      <c r="I18" s="228" t="s">
        <v>28</v>
      </c>
      <c r="J18" s="230" t="str">
        <f>'Rekapitulace stavby'!AN14</f>
        <v>Vyplň údaj</v>
      </c>
      <c r="K18" s="227"/>
      <c r="L18" s="91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</row>
    <row r="19" spans="1:31" s="92" customFormat="1" ht="6.95" customHeight="1">
      <c r="A19" s="227"/>
      <c r="B19" s="90"/>
      <c r="C19" s="227"/>
      <c r="D19" s="227"/>
      <c r="E19" s="227"/>
      <c r="F19" s="227"/>
      <c r="G19" s="227"/>
      <c r="H19" s="227"/>
      <c r="I19" s="227"/>
      <c r="J19" s="227"/>
      <c r="K19" s="227"/>
      <c r="L19" s="91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</row>
    <row r="20" spans="1:31" s="92" customFormat="1" ht="12" customHeight="1">
      <c r="A20" s="227"/>
      <c r="B20" s="90"/>
      <c r="C20" s="227"/>
      <c r="D20" s="228" t="s">
        <v>32</v>
      </c>
      <c r="E20" s="227"/>
      <c r="F20" s="227"/>
      <c r="G20" s="227"/>
      <c r="H20" s="227"/>
      <c r="I20" s="228" t="s">
        <v>25</v>
      </c>
      <c r="J20" s="93" t="s">
        <v>33</v>
      </c>
      <c r="K20" s="227"/>
      <c r="L20" s="91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</row>
    <row r="21" spans="1:31" s="92" customFormat="1" ht="18" customHeight="1">
      <c r="A21" s="227"/>
      <c r="B21" s="90"/>
      <c r="C21" s="227"/>
      <c r="D21" s="227"/>
      <c r="E21" s="93" t="s">
        <v>34</v>
      </c>
      <c r="F21" s="227"/>
      <c r="G21" s="227"/>
      <c r="H21" s="227"/>
      <c r="I21" s="228" t="s">
        <v>28</v>
      </c>
      <c r="J21" s="93" t="s">
        <v>35</v>
      </c>
      <c r="K21" s="227"/>
      <c r="L21" s="91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</row>
    <row r="22" spans="1:31" s="92" customFormat="1" ht="6.95" customHeight="1">
      <c r="A22" s="227"/>
      <c r="B22" s="90"/>
      <c r="C22" s="227"/>
      <c r="D22" s="227"/>
      <c r="E22" s="227"/>
      <c r="F22" s="227"/>
      <c r="G22" s="227"/>
      <c r="H22" s="227"/>
      <c r="I22" s="227"/>
      <c r="J22" s="227"/>
      <c r="K22" s="227"/>
      <c r="L22" s="91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</row>
    <row r="23" spans="1:31" s="92" customFormat="1" ht="12" customHeight="1">
      <c r="A23" s="227"/>
      <c r="B23" s="90"/>
      <c r="C23" s="227"/>
      <c r="D23" s="228" t="s">
        <v>37</v>
      </c>
      <c r="E23" s="227"/>
      <c r="F23" s="227"/>
      <c r="G23" s="227"/>
      <c r="H23" s="227"/>
      <c r="I23" s="228" t="s">
        <v>25</v>
      </c>
      <c r="J23" s="93" t="str">
        <f>IF('Rekapitulace stavby'!AN19="","",'Rekapitulace stavby'!AN19)</f>
        <v/>
      </c>
      <c r="K23" s="227"/>
      <c r="L23" s="91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</row>
    <row r="24" spans="1:31" s="92" customFormat="1" ht="18" customHeight="1">
      <c r="A24" s="227"/>
      <c r="B24" s="90"/>
      <c r="C24" s="227"/>
      <c r="D24" s="227"/>
      <c r="E24" s="93" t="str">
        <f>IF('Rekapitulace stavby'!E20="","",'Rekapitulace stavby'!E20)</f>
        <v xml:space="preserve"> </v>
      </c>
      <c r="F24" s="227"/>
      <c r="G24" s="227"/>
      <c r="H24" s="227"/>
      <c r="I24" s="228" t="s">
        <v>28</v>
      </c>
      <c r="J24" s="93" t="str">
        <f>IF('Rekapitulace stavby'!AN20="","",'Rekapitulace stavby'!AN20)</f>
        <v/>
      </c>
      <c r="K24" s="227"/>
      <c r="L24" s="91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</row>
    <row r="25" spans="1:31" s="92" customFormat="1" ht="6.95" customHeight="1">
      <c r="A25" s="227"/>
      <c r="B25" s="90"/>
      <c r="C25" s="227"/>
      <c r="D25" s="227"/>
      <c r="E25" s="227"/>
      <c r="F25" s="227"/>
      <c r="G25" s="227"/>
      <c r="H25" s="227"/>
      <c r="I25" s="227"/>
      <c r="J25" s="227"/>
      <c r="K25" s="227"/>
      <c r="L25" s="91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</row>
    <row r="26" spans="1:31" s="92" customFormat="1" ht="12" customHeight="1">
      <c r="A26" s="227"/>
      <c r="B26" s="90"/>
      <c r="C26" s="227"/>
      <c r="D26" s="228" t="s">
        <v>39</v>
      </c>
      <c r="E26" s="227"/>
      <c r="F26" s="227"/>
      <c r="G26" s="227"/>
      <c r="H26" s="227"/>
      <c r="I26" s="227"/>
      <c r="J26" s="227"/>
      <c r="K26" s="227"/>
      <c r="L26" s="91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</row>
    <row r="27" spans="1:31" s="98" customFormat="1" ht="16.5" customHeight="1">
      <c r="A27" s="95"/>
      <c r="B27" s="96"/>
      <c r="C27" s="95"/>
      <c r="D27" s="95"/>
      <c r="E27" s="379" t="s">
        <v>3</v>
      </c>
      <c r="F27" s="379"/>
      <c r="G27" s="379"/>
      <c r="H27" s="37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92" customFormat="1" ht="6.95" customHeight="1">
      <c r="A28" s="227"/>
      <c r="B28" s="90"/>
      <c r="C28" s="227"/>
      <c r="D28" s="227"/>
      <c r="E28" s="227"/>
      <c r="F28" s="227"/>
      <c r="G28" s="227"/>
      <c r="H28" s="227"/>
      <c r="I28" s="227"/>
      <c r="J28" s="227"/>
      <c r="K28" s="227"/>
      <c r="L28" s="91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</row>
    <row r="29" spans="1:31" s="92" customFormat="1" ht="6.95" customHeight="1">
      <c r="A29" s="227"/>
      <c r="B29" s="90"/>
      <c r="C29" s="227"/>
      <c r="D29" s="99"/>
      <c r="E29" s="99"/>
      <c r="F29" s="99"/>
      <c r="G29" s="99"/>
      <c r="H29" s="99"/>
      <c r="I29" s="99"/>
      <c r="J29" s="99"/>
      <c r="K29" s="99"/>
      <c r="L29" s="91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</row>
    <row r="30" spans="1:31" s="92" customFormat="1" ht="25.35" customHeight="1">
      <c r="A30" s="227"/>
      <c r="B30" s="90"/>
      <c r="C30" s="227"/>
      <c r="D30" s="100" t="s">
        <v>41</v>
      </c>
      <c r="E30" s="227"/>
      <c r="F30" s="227"/>
      <c r="G30" s="227"/>
      <c r="H30" s="227"/>
      <c r="I30" s="227"/>
      <c r="J30" s="101">
        <f>ROUND(J85,2)</f>
        <v>0</v>
      </c>
      <c r="K30" s="227"/>
      <c r="L30" s="91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</row>
    <row r="31" spans="1:31" s="92" customFormat="1" ht="6.95" customHeight="1">
      <c r="A31" s="227"/>
      <c r="B31" s="90"/>
      <c r="C31" s="227"/>
      <c r="D31" s="99"/>
      <c r="E31" s="99"/>
      <c r="F31" s="99"/>
      <c r="G31" s="99"/>
      <c r="H31" s="99"/>
      <c r="I31" s="99"/>
      <c r="J31" s="99"/>
      <c r="K31" s="99"/>
      <c r="L31" s="91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</row>
    <row r="32" spans="1:31" s="92" customFormat="1" ht="14.45" customHeight="1">
      <c r="A32" s="227"/>
      <c r="B32" s="90"/>
      <c r="C32" s="227"/>
      <c r="D32" s="227"/>
      <c r="E32" s="227"/>
      <c r="F32" s="102" t="s">
        <v>43</v>
      </c>
      <c r="G32" s="227"/>
      <c r="H32" s="227"/>
      <c r="I32" s="102" t="s">
        <v>42</v>
      </c>
      <c r="J32" s="102" t="s">
        <v>44</v>
      </c>
      <c r="K32" s="227"/>
      <c r="L32" s="91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</row>
    <row r="33" spans="1:31" s="92" customFormat="1" ht="14.45" customHeight="1">
      <c r="A33" s="227"/>
      <c r="B33" s="90"/>
      <c r="C33" s="227"/>
      <c r="D33" s="103" t="s">
        <v>45</v>
      </c>
      <c r="E33" s="228" t="s">
        <v>46</v>
      </c>
      <c r="F33" s="104">
        <f>ROUND((SUM(BE85:BE122)),2)</f>
        <v>0</v>
      </c>
      <c r="G33" s="227"/>
      <c r="H33" s="227"/>
      <c r="I33" s="105">
        <v>0.21</v>
      </c>
      <c r="J33" s="104">
        <f>ROUND(((SUM(BE85:BE122))*I33),2)</f>
        <v>0</v>
      </c>
      <c r="K33" s="227"/>
      <c r="L33" s="91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</row>
    <row r="34" spans="1:31" s="92" customFormat="1" ht="14.45" customHeight="1">
      <c r="A34" s="227"/>
      <c r="B34" s="90"/>
      <c r="C34" s="227"/>
      <c r="D34" s="227"/>
      <c r="E34" s="228" t="s">
        <v>47</v>
      </c>
      <c r="F34" s="104">
        <f>ROUND((SUM(BF85:BF122)),2)</f>
        <v>0</v>
      </c>
      <c r="G34" s="227"/>
      <c r="H34" s="227"/>
      <c r="I34" s="105">
        <v>0.15</v>
      </c>
      <c r="J34" s="104">
        <f>ROUND(((SUM(BF85:BF122))*I34),2)</f>
        <v>0</v>
      </c>
      <c r="K34" s="227"/>
      <c r="L34" s="91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</row>
    <row r="35" spans="1:31" s="92" customFormat="1" ht="14.45" customHeight="1" hidden="1">
      <c r="A35" s="227"/>
      <c r="B35" s="90"/>
      <c r="C35" s="227"/>
      <c r="D35" s="227"/>
      <c r="E35" s="228" t="s">
        <v>48</v>
      </c>
      <c r="F35" s="104">
        <f>ROUND((SUM(BG85:BG122)),2)</f>
        <v>0</v>
      </c>
      <c r="G35" s="227"/>
      <c r="H35" s="227"/>
      <c r="I35" s="105">
        <v>0.21</v>
      </c>
      <c r="J35" s="104">
        <f>0</f>
        <v>0</v>
      </c>
      <c r="K35" s="227"/>
      <c r="L35" s="91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</row>
    <row r="36" spans="1:31" s="92" customFormat="1" ht="14.45" customHeight="1" hidden="1">
      <c r="A36" s="227"/>
      <c r="B36" s="90"/>
      <c r="C36" s="227"/>
      <c r="D36" s="227"/>
      <c r="E36" s="228" t="s">
        <v>49</v>
      </c>
      <c r="F36" s="104">
        <f>ROUND((SUM(BH85:BH122)),2)</f>
        <v>0</v>
      </c>
      <c r="G36" s="227"/>
      <c r="H36" s="227"/>
      <c r="I36" s="105">
        <v>0.15</v>
      </c>
      <c r="J36" s="104">
        <f>0</f>
        <v>0</v>
      </c>
      <c r="K36" s="227"/>
      <c r="L36" s="91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</row>
    <row r="37" spans="1:31" s="92" customFormat="1" ht="14.45" customHeight="1" hidden="1">
      <c r="A37" s="227"/>
      <c r="B37" s="90"/>
      <c r="C37" s="227"/>
      <c r="D37" s="227"/>
      <c r="E37" s="228" t="s">
        <v>50</v>
      </c>
      <c r="F37" s="104">
        <f>ROUND((SUM(BI85:BI122)),2)</f>
        <v>0</v>
      </c>
      <c r="G37" s="227"/>
      <c r="H37" s="227"/>
      <c r="I37" s="105">
        <v>0</v>
      </c>
      <c r="J37" s="104">
        <f>0</f>
        <v>0</v>
      </c>
      <c r="K37" s="227"/>
      <c r="L37" s="91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</row>
    <row r="38" spans="1:31" s="92" customFormat="1" ht="6.95" customHeight="1">
      <c r="A38" s="227"/>
      <c r="B38" s="90"/>
      <c r="C38" s="227"/>
      <c r="D38" s="227"/>
      <c r="E38" s="227"/>
      <c r="F38" s="227"/>
      <c r="G38" s="227"/>
      <c r="H38" s="227"/>
      <c r="I38" s="227"/>
      <c r="J38" s="227"/>
      <c r="K38" s="227"/>
      <c r="L38" s="91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</row>
    <row r="39" spans="1:31" s="92" customFormat="1" ht="25.35" customHeight="1">
      <c r="A39" s="227"/>
      <c r="B39" s="90"/>
      <c r="C39" s="106"/>
      <c r="D39" s="107" t="s">
        <v>51</v>
      </c>
      <c r="E39" s="108"/>
      <c r="F39" s="108"/>
      <c r="G39" s="109" t="s">
        <v>52</v>
      </c>
      <c r="H39" s="110" t="s">
        <v>53</v>
      </c>
      <c r="I39" s="108"/>
      <c r="J39" s="111">
        <f>SUM(J30:J37)</f>
        <v>0</v>
      </c>
      <c r="K39" s="112"/>
      <c r="L39" s="91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</row>
    <row r="40" spans="1:31" s="92" customFormat="1" ht="14.45" customHeight="1">
      <c r="A40" s="227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91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</row>
    <row r="44" spans="1:31" s="92" customFormat="1" ht="6.95" customHeight="1">
      <c r="A44" s="227"/>
      <c r="B44" s="115"/>
      <c r="C44" s="116"/>
      <c r="D44" s="116"/>
      <c r="E44" s="116"/>
      <c r="F44" s="116"/>
      <c r="G44" s="116"/>
      <c r="H44" s="116"/>
      <c r="I44" s="116"/>
      <c r="J44" s="116"/>
      <c r="K44" s="116"/>
      <c r="L44" s="91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</row>
    <row r="45" spans="1:31" s="92" customFormat="1" ht="24.95" customHeight="1">
      <c r="A45" s="227"/>
      <c r="B45" s="90"/>
      <c r="C45" s="86" t="s">
        <v>130</v>
      </c>
      <c r="D45" s="227"/>
      <c r="E45" s="227"/>
      <c r="F45" s="227"/>
      <c r="G45" s="227"/>
      <c r="H45" s="227"/>
      <c r="I45" s="227"/>
      <c r="J45" s="227"/>
      <c r="K45" s="227"/>
      <c r="L45" s="91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</row>
    <row r="46" spans="1:31" s="92" customFormat="1" ht="6.95" customHeight="1">
      <c r="A46" s="227"/>
      <c r="B46" s="90"/>
      <c r="C46" s="227"/>
      <c r="D46" s="227"/>
      <c r="E46" s="227"/>
      <c r="F46" s="227"/>
      <c r="G46" s="227"/>
      <c r="H46" s="227"/>
      <c r="I46" s="227"/>
      <c r="J46" s="227"/>
      <c r="K46" s="227"/>
      <c r="L46" s="91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</row>
    <row r="47" spans="1:31" s="92" customFormat="1" ht="12" customHeight="1">
      <c r="A47" s="227"/>
      <c r="B47" s="90"/>
      <c r="C47" s="228" t="s">
        <v>17</v>
      </c>
      <c r="D47" s="227"/>
      <c r="E47" s="227"/>
      <c r="F47" s="227"/>
      <c r="G47" s="227"/>
      <c r="H47" s="227"/>
      <c r="I47" s="227"/>
      <c r="J47" s="227"/>
      <c r="K47" s="227"/>
      <c r="L47" s="91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</row>
    <row r="48" spans="1:31" s="92" customFormat="1" ht="16.5" customHeight="1">
      <c r="A48" s="227"/>
      <c r="B48" s="90"/>
      <c r="C48" s="227"/>
      <c r="D48" s="227"/>
      <c r="E48" s="373" t="str">
        <f>E7</f>
        <v>Domov ve Věži - Komunitní bydlení II</v>
      </c>
      <c r="F48" s="374"/>
      <c r="G48" s="374"/>
      <c r="H48" s="374"/>
      <c r="I48" s="227"/>
      <c r="J48" s="227"/>
      <c r="K48" s="227"/>
      <c r="L48" s="91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</row>
    <row r="49" spans="1:31" s="92" customFormat="1" ht="12" customHeight="1">
      <c r="A49" s="227"/>
      <c r="B49" s="90"/>
      <c r="C49" s="228" t="s">
        <v>128</v>
      </c>
      <c r="D49" s="227"/>
      <c r="E49" s="227"/>
      <c r="F49" s="227"/>
      <c r="G49" s="227"/>
      <c r="H49" s="227"/>
      <c r="I49" s="227"/>
      <c r="J49" s="227"/>
      <c r="K49" s="227"/>
      <c r="L49" s="91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</row>
    <row r="50" spans="1:31" s="92" customFormat="1" ht="16.5" customHeight="1">
      <c r="A50" s="227"/>
      <c r="B50" s="90"/>
      <c r="C50" s="227"/>
      <c r="D50" s="227"/>
      <c r="E50" s="371" t="str">
        <f>E9</f>
        <v>SO 06 - Domovní čistírna odpadních vod</v>
      </c>
      <c r="F50" s="372"/>
      <c r="G50" s="372"/>
      <c r="H50" s="372"/>
      <c r="I50" s="227"/>
      <c r="J50" s="227"/>
      <c r="K50" s="227"/>
      <c r="L50" s="91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</row>
    <row r="51" spans="1:31" s="92" customFormat="1" ht="6.95" customHeight="1">
      <c r="A51" s="227"/>
      <c r="B51" s="90"/>
      <c r="C51" s="227"/>
      <c r="D51" s="227"/>
      <c r="E51" s="227"/>
      <c r="F51" s="227"/>
      <c r="G51" s="227"/>
      <c r="H51" s="227"/>
      <c r="I51" s="227"/>
      <c r="J51" s="227"/>
      <c r="K51" s="227"/>
      <c r="L51" s="91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</row>
    <row r="52" spans="1:31" s="92" customFormat="1" ht="12" customHeight="1">
      <c r="A52" s="227"/>
      <c r="B52" s="90"/>
      <c r="C52" s="228" t="s">
        <v>21</v>
      </c>
      <c r="D52" s="227"/>
      <c r="E52" s="227"/>
      <c r="F52" s="93" t="str">
        <f>F12</f>
        <v>Obec Věž</v>
      </c>
      <c r="G52" s="227"/>
      <c r="H52" s="227"/>
      <c r="I52" s="228" t="s">
        <v>23</v>
      </c>
      <c r="J52" s="94">
        <f>IF(J12="","",J12)</f>
        <v>44315</v>
      </c>
      <c r="K52" s="227"/>
      <c r="L52" s="91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</row>
    <row r="53" spans="1:31" s="92" customFormat="1" ht="6.95" customHeight="1">
      <c r="A53" s="227"/>
      <c r="B53" s="90"/>
      <c r="C53" s="227"/>
      <c r="D53" s="227"/>
      <c r="E53" s="227"/>
      <c r="F53" s="227"/>
      <c r="G53" s="227"/>
      <c r="H53" s="227"/>
      <c r="I53" s="227"/>
      <c r="J53" s="227"/>
      <c r="K53" s="227"/>
      <c r="L53" s="91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</row>
    <row r="54" spans="1:31" s="92" customFormat="1" ht="40.15" customHeight="1">
      <c r="A54" s="227"/>
      <c r="B54" s="90"/>
      <c r="C54" s="228" t="s">
        <v>24</v>
      </c>
      <c r="D54" s="227"/>
      <c r="E54" s="227"/>
      <c r="F54" s="93" t="str">
        <f>E15</f>
        <v xml:space="preserve">Kraj Vysočina, Žižkova 1882/57, 587 33 Jihlava </v>
      </c>
      <c r="G54" s="227"/>
      <c r="H54" s="227"/>
      <c r="I54" s="228" t="s">
        <v>32</v>
      </c>
      <c r="J54" s="231" t="str">
        <f>E21</f>
        <v>INVENTE s.r.o., Žerotínova 483/1, 370 04 Č. Buděj.</v>
      </c>
      <c r="K54" s="227"/>
      <c r="L54" s="91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</row>
    <row r="55" spans="1:31" s="92" customFormat="1" ht="15.2" customHeight="1">
      <c r="A55" s="227"/>
      <c r="B55" s="90"/>
      <c r="C55" s="228" t="s">
        <v>30</v>
      </c>
      <c r="D55" s="227"/>
      <c r="E55" s="227"/>
      <c r="F55" s="93" t="str">
        <f>IF(E18="","",E18)</f>
        <v>Vyplň údaj</v>
      </c>
      <c r="G55" s="227"/>
      <c r="H55" s="227"/>
      <c r="I55" s="228" t="s">
        <v>37</v>
      </c>
      <c r="J55" s="231" t="str">
        <f>E24</f>
        <v xml:space="preserve"> </v>
      </c>
      <c r="K55" s="227"/>
      <c r="L55" s="91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</row>
    <row r="56" spans="1:31" s="92" customFormat="1" ht="10.35" customHeight="1">
      <c r="A56" s="227"/>
      <c r="B56" s="90"/>
      <c r="C56" s="227"/>
      <c r="D56" s="227"/>
      <c r="E56" s="227"/>
      <c r="F56" s="227"/>
      <c r="G56" s="227"/>
      <c r="H56" s="227"/>
      <c r="I56" s="227"/>
      <c r="J56" s="227"/>
      <c r="K56" s="227"/>
      <c r="L56" s="91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</row>
    <row r="57" spans="1:31" s="92" customFormat="1" ht="29.25" customHeight="1">
      <c r="A57" s="227"/>
      <c r="B57" s="90"/>
      <c r="C57" s="118" t="s">
        <v>131</v>
      </c>
      <c r="D57" s="106"/>
      <c r="E57" s="106"/>
      <c r="F57" s="106"/>
      <c r="G57" s="106"/>
      <c r="H57" s="106"/>
      <c r="I57" s="106"/>
      <c r="J57" s="119" t="s">
        <v>132</v>
      </c>
      <c r="K57" s="106"/>
      <c r="L57" s="91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</row>
    <row r="58" spans="1:31" s="92" customFormat="1" ht="10.35" customHeight="1">
      <c r="A58" s="227"/>
      <c r="B58" s="90"/>
      <c r="C58" s="227"/>
      <c r="D58" s="227"/>
      <c r="E58" s="227"/>
      <c r="F58" s="227"/>
      <c r="G58" s="227"/>
      <c r="H58" s="227"/>
      <c r="I58" s="227"/>
      <c r="J58" s="227"/>
      <c r="K58" s="227"/>
      <c r="L58" s="91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</row>
    <row r="59" spans="1:47" s="92" customFormat="1" ht="22.9" customHeight="1">
      <c r="A59" s="227"/>
      <c r="B59" s="90"/>
      <c r="C59" s="120" t="s">
        <v>73</v>
      </c>
      <c r="D59" s="227"/>
      <c r="E59" s="227"/>
      <c r="F59" s="227"/>
      <c r="G59" s="227"/>
      <c r="H59" s="227"/>
      <c r="I59" s="227"/>
      <c r="J59" s="101">
        <f>J85</f>
        <v>0</v>
      </c>
      <c r="K59" s="227"/>
      <c r="L59" s="91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U59" s="82" t="s">
        <v>133</v>
      </c>
    </row>
    <row r="60" spans="2:12" s="121" customFormat="1" ht="24.95" customHeight="1">
      <c r="B60" s="122"/>
      <c r="D60" s="123" t="s">
        <v>134</v>
      </c>
      <c r="E60" s="124"/>
      <c r="F60" s="124"/>
      <c r="G60" s="124"/>
      <c r="H60" s="124"/>
      <c r="I60" s="124"/>
      <c r="J60" s="125">
        <f>J86</f>
        <v>0</v>
      </c>
      <c r="L60" s="122"/>
    </row>
    <row r="61" spans="2:12" s="126" customFormat="1" ht="19.9" customHeight="1">
      <c r="B61" s="127"/>
      <c r="D61" s="128" t="s">
        <v>135</v>
      </c>
      <c r="E61" s="129"/>
      <c r="F61" s="129"/>
      <c r="G61" s="129"/>
      <c r="H61" s="129"/>
      <c r="I61" s="129"/>
      <c r="J61" s="130">
        <f>J87</f>
        <v>0</v>
      </c>
      <c r="L61" s="127"/>
    </row>
    <row r="62" spans="2:12" s="126" customFormat="1" ht="19.9" customHeight="1">
      <c r="B62" s="127"/>
      <c r="D62" s="128" t="s">
        <v>137</v>
      </c>
      <c r="E62" s="129"/>
      <c r="F62" s="129"/>
      <c r="G62" s="129"/>
      <c r="H62" s="129"/>
      <c r="I62" s="129"/>
      <c r="J62" s="130">
        <f>J112</f>
        <v>0</v>
      </c>
      <c r="L62" s="127"/>
    </row>
    <row r="63" spans="2:12" s="126" customFormat="1" ht="19.9" customHeight="1">
      <c r="B63" s="127"/>
      <c r="D63" s="128" t="s">
        <v>138</v>
      </c>
      <c r="E63" s="129"/>
      <c r="F63" s="129"/>
      <c r="G63" s="129"/>
      <c r="H63" s="129"/>
      <c r="I63" s="129"/>
      <c r="J63" s="130">
        <f>J115</f>
        <v>0</v>
      </c>
      <c r="L63" s="127"/>
    </row>
    <row r="64" spans="2:12" s="121" customFormat="1" ht="24.95" customHeight="1">
      <c r="B64" s="122"/>
      <c r="D64" s="123" t="s">
        <v>1860</v>
      </c>
      <c r="E64" s="124"/>
      <c r="F64" s="124"/>
      <c r="G64" s="124"/>
      <c r="H64" s="124"/>
      <c r="I64" s="124"/>
      <c r="J64" s="125">
        <f>J120</f>
        <v>0</v>
      </c>
      <c r="L64" s="122"/>
    </row>
    <row r="65" spans="2:12" s="126" customFormat="1" ht="19.9" customHeight="1">
      <c r="B65" s="127"/>
      <c r="D65" s="128" t="s">
        <v>2680</v>
      </c>
      <c r="E65" s="129"/>
      <c r="F65" s="129"/>
      <c r="G65" s="129"/>
      <c r="H65" s="129"/>
      <c r="I65" s="129"/>
      <c r="J65" s="130">
        <f>J121</f>
        <v>0</v>
      </c>
      <c r="L65" s="127"/>
    </row>
    <row r="66" spans="1:31" s="92" customFormat="1" ht="21.75" customHeight="1">
      <c r="A66" s="227"/>
      <c r="B66" s="90"/>
      <c r="C66" s="227"/>
      <c r="D66" s="227"/>
      <c r="E66" s="227"/>
      <c r="F66" s="227"/>
      <c r="G66" s="227"/>
      <c r="H66" s="227"/>
      <c r="I66" s="227"/>
      <c r="J66" s="227"/>
      <c r="K66" s="227"/>
      <c r="L66" s="91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</row>
    <row r="67" spans="1:31" s="92" customFormat="1" ht="6.95" customHeight="1">
      <c r="A67" s="227"/>
      <c r="B67" s="113"/>
      <c r="C67" s="114"/>
      <c r="D67" s="114"/>
      <c r="E67" s="114"/>
      <c r="F67" s="114"/>
      <c r="G67" s="114"/>
      <c r="H67" s="114"/>
      <c r="I67" s="114"/>
      <c r="J67" s="114"/>
      <c r="K67" s="114"/>
      <c r="L67" s="91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</row>
    <row r="71" spans="1:31" s="92" customFormat="1" ht="6.95" customHeight="1">
      <c r="A71" s="227"/>
      <c r="B71" s="115"/>
      <c r="C71" s="116"/>
      <c r="D71" s="116"/>
      <c r="E71" s="116"/>
      <c r="F71" s="116"/>
      <c r="G71" s="116"/>
      <c r="H71" s="116"/>
      <c r="I71" s="116"/>
      <c r="J71" s="116"/>
      <c r="K71" s="116"/>
      <c r="L71" s="91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</row>
    <row r="72" spans="1:31" s="92" customFormat="1" ht="24.95" customHeight="1">
      <c r="A72" s="227"/>
      <c r="B72" s="90"/>
      <c r="C72" s="86" t="s">
        <v>156</v>
      </c>
      <c r="D72" s="227"/>
      <c r="E72" s="227"/>
      <c r="F72" s="227"/>
      <c r="G72" s="227"/>
      <c r="H72" s="227"/>
      <c r="I72" s="227"/>
      <c r="J72" s="227"/>
      <c r="K72" s="227"/>
      <c r="L72" s="91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</row>
    <row r="73" spans="1:31" s="92" customFormat="1" ht="6.95" customHeight="1">
      <c r="A73" s="227"/>
      <c r="B73" s="90"/>
      <c r="C73" s="227"/>
      <c r="D73" s="227"/>
      <c r="E73" s="227"/>
      <c r="F73" s="227"/>
      <c r="G73" s="227"/>
      <c r="H73" s="227"/>
      <c r="I73" s="227"/>
      <c r="J73" s="227"/>
      <c r="K73" s="227"/>
      <c r="L73" s="91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</row>
    <row r="74" spans="1:31" s="92" customFormat="1" ht="12" customHeight="1">
      <c r="A74" s="227"/>
      <c r="B74" s="90"/>
      <c r="C74" s="228" t="s">
        <v>17</v>
      </c>
      <c r="D74" s="227"/>
      <c r="E74" s="227"/>
      <c r="F74" s="227"/>
      <c r="G74" s="227"/>
      <c r="H74" s="227"/>
      <c r="I74" s="227"/>
      <c r="J74" s="227"/>
      <c r="K74" s="227"/>
      <c r="L74" s="91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</row>
    <row r="75" spans="1:31" s="92" customFormat="1" ht="16.5" customHeight="1">
      <c r="A75" s="227"/>
      <c r="B75" s="90"/>
      <c r="C75" s="227"/>
      <c r="D75" s="227"/>
      <c r="E75" s="373" t="str">
        <f>E7</f>
        <v>Domov ve Věži - Komunitní bydlení II</v>
      </c>
      <c r="F75" s="374"/>
      <c r="G75" s="374"/>
      <c r="H75" s="374"/>
      <c r="I75" s="227"/>
      <c r="J75" s="227"/>
      <c r="K75" s="227"/>
      <c r="L75" s="91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</row>
    <row r="76" spans="1:31" s="92" customFormat="1" ht="12" customHeight="1">
      <c r="A76" s="227"/>
      <c r="B76" s="90"/>
      <c r="C76" s="228" t="s">
        <v>128</v>
      </c>
      <c r="D76" s="227"/>
      <c r="E76" s="227"/>
      <c r="F76" s="227"/>
      <c r="G76" s="227"/>
      <c r="H76" s="227"/>
      <c r="I76" s="227"/>
      <c r="J76" s="227"/>
      <c r="K76" s="227"/>
      <c r="L76" s="91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</row>
    <row r="77" spans="1:31" s="92" customFormat="1" ht="16.5" customHeight="1">
      <c r="A77" s="227"/>
      <c r="B77" s="90"/>
      <c r="C77" s="227"/>
      <c r="D77" s="227"/>
      <c r="E77" s="371" t="str">
        <f>E9</f>
        <v>SO 06 - Domovní čistírna odpadních vod</v>
      </c>
      <c r="F77" s="372"/>
      <c r="G77" s="372"/>
      <c r="H77" s="372"/>
      <c r="I77" s="227"/>
      <c r="J77" s="227"/>
      <c r="K77" s="227"/>
      <c r="L77" s="91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</row>
    <row r="78" spans="1:31" s="92" customFormat="1" ht="6.95" customHeight="1">
      <c r="A78" s="227"/>
      <c r="B78" s="90"/>
      <c r="C78" s="227"/>
      <c r="D78" s="227"/>
      <c r="E78" s="227"/>
      <c r="F78" s="227"/>
      <c r="G78" s="227"/>
      <c r="H78" s="227"/>
      <c r="I78" s="227"/>
      <c r="J78" s="227"/>
      <c r="K78" s="227"/>
      <c r="L78" s="91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</row>
    <row r="79" spans="1:31" s="92" customFormat="1" ht="12" customHeight="1">
      <c r="A79" s="227"/>
      <c r="B79" s="90"/>
      <c r="C79" s="228" t="s">
        <v>21</v>
      </c>
      <c r="D79" s="227"/>
      <c r="E79" s="227"/>
      <c r="F79" s="93" t="str">
        <f>F12</f>
        <v>Obec Věž</v>
      </c>
      <c r="G79" s="227"/>
      <c r="H79" s="227"/>
      <c r="I79" s="228" t="s">
        <v>23</v>
      </c>
      <c r="J79" s="94">
        <f>IF(J12="","",J12)</f>
        <v>44315</v>
      </c>
      <c r="K79" s="227"/>
      <c r="L79" s="91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</row>
    <row r="80" spans="1:31" s="92" customFormat="1" ht="6.95" customHeight="1">
      <c r="A80" s="227"/>
      <c r="B80" s="90"/>
      <c r="C80" s="227"/>
      <c r="D80" s="227"/>
      <c r="E80" s="227"/>
      <c r="F80" s="227"/>
      <c r="G80" s="227"/>
      <c r="H80" s="227"/>
      <c r="I80" s="227"/>
      <c r="J80" s="227"/>
      <c r="K80" s="227"/>
      <c r="L80" s="91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</row>
    <row r="81" spans="1:31" s="92" customFormat="1" ht="40.15" customHeight="1">
      <c r="A81" s="227"/>
      <c r="B81" s="90"/>
      <c r="C81" s="228" t="s">
        <v>24</v>
      </c>
      <c r="D81" s="227"/>
      <c r="E81" s="227"/>
      <c r="F81" s="93" t="str">
        <f>E15</f>
        <v xml:space="preserve">Kraj Vysočina, Žižkova 1882/57, 587 33 Jihlava </v>
      </c>
      <c r="G81" s="227"/>
      <c r="H81" s="227"/>
      <c r="I81" s="228" t="s">
        <v>32</v>
      </c>
      <c r="J81" s="231" t="str">
        <f>E21</f>
        <v>INVENTE s.r.o., Žerotínova 483/1, 370 04 Č. Buděj.</v>
      </c>
      <c r="K81" s="227"/>
      <c r="L81" s="91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</row>
    <row r="82" spans="1:31" s="92" customFormat="1" ht="15.2" customHeight="1">
      <c r="A82" s="227"/>
      <c r="B82" s="90"/>
      <c r="C82" s="228" t="s">
        <v>30</v>
      </c>
      <c r="D82" s="227"/>
      <c r="E82" s="227"/>
      <c r="F82" s="93" t="str">
        <f>IF(E18="","",E18)</f>
        <v>Vyplň údaj</v>
      </c>
      <c r="G82" s="227"/>
      <c r="H82" s="227"/>
      <c r="I82" s="228" t="s">
        <v>37</v>
      </c>
      <c r="J82" s="231" t="str">
        <f>E24</f>
        <v xml:space="preserve"> </v>
      </c>
      <c r="K82" s="227"/>
      <c r="L82" s="91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</row>
    <row r="83" spans="1:31" s="92" customFormat="1" ht="10.35" customHeight="1">
      <c r="A83" s="227"/>
      <c r="B83" s="90"/>
      <c r="C83" s="227"/>
      <c r="D83" s="227"/>
      <c r="E83" s="227"/>
      <c r="F83" s="227"/>
      <c r="G83" s="227"/>
      <c r="H83" s="227"/>
      <c r="I83" s="227"/>
      <c r="J83" s="227"/>
      <c r="K83" s="227"/>
      <c r="L83" s="91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</row>
    <row r="84" spans="1:31" s="140" customFormat="1" ht="29.25" customHeight="1">
      <c r="A84" s="131"/>
      <c r="B84" s="132"/>
      <c r="C84" s="133" t="s">
        <v>157</v>
      </c>
      <c r="D84" s="134" t="s">
        <v>60</v>
      </c>
      <c r="E84" s="134" t="s">
        <v>56</v>
      </c>
      <c r="F84" s="134" t="s">
        <v>57</v>
      </c>
      <c r="G84" s="134" t="s">
        <v>158</v>
      </c>
      <c r="H84" s="134" t="s">
        <v>159</v>
      </c>
      <c r="I84" s="134" t="s">
        <v>160</v>
      </c>
      <c r="J84" s="134" t="s">
        <v>132</v>
      </c>
      <c r="K84" s="135" t="s">
        <v>161</v>
      </c>
      <c r="L84" s="136"/>
      <c r="M84" s="137" t="s">
        <v>3</v>
      </c>
      <c r="N84" s="138" t="s">
        <v>45</v>
      </c>
      <c r="O84" s="138" t="s">
        <v>162</v>
      </c>
      <c r="P84" s="138" t="s">
        <v>163</v>
      </c>
      <c r="Q84" s="138" t="s">
        <v>164</v>
      </c>
      <c r="R84" s="138" t="s">
        <v>165</v>
      </c>
      <c r="S84" s="138" t="s">
        <v>166</v>
      </c>
      <c r="T84" s="139" t="s">
        <v>167</v>
      </c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</row>
    <row r="85" spans="1:63" s="92" customFormat="1" ht="22.9" customHeight="1">
      <c r="A85" s="227"/>
      <c r="B85" s="90"/>
      <c r="C85" s="141" t="s">
        <v>168</v>
      </c>
      <c r="D85" s="227"/>
      <c r="E85" s="227"/>
      <c r="F85" s="227"/>
      <c r="G85" s="227"/>
      <c r="H85" s="227"/>
      <c r="I85" s="227"/>
      <c r="J85" s="142">
        <f>BK85</f>
        <v>0</v>
      </c>
      <c r="K85" s="227"/>
      <c r="L85" s="90"/>
      <c r="M85" s="143"/>
      <c r="N85" s="144"/>
      <c r="O85" s="99"/>
      <c r="P85" s="145">
        <f>P86+P120</f>
        <v>0</v>
      </c>
      <c r="Q85" s="99"/>
      <c r="R85" s="145">
        <f>R86+R120</f>
        <v>0.6415</v>
      </c>
      <c r="S85" s="99"/>
      <c r="T85" s="146">
        <f>T86+T120</f>
        <v>0</v>
      </c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T85" s="82" t="s">
        <v>74</v>
      </c>
      <c r="AU85" s="82" t="s">
        <v>133</v>
      </c>
      <c r="BK85" s="147">
        <f>BK86+BK120</f>
        <v>0</v>
      </c>
    </row>
    <row r="86" spans="2:63" s="148" customFormat="1" ht="25.9" customHeight="1">
      <c r="B86" s="149"/>
      <c r="D86" s="150" t="s">
        <v>74</v>
      </c>
      <c r="E86" s="151" t="s">
        <v>169</v>
      </c>
      <c r="F86" s="151" t="s">
        <v>170</v>
      </c>
      <c r="J86" s="152">
        <f>BK86</f>
        <v>0</v>
      </c>
      <c r="L86" s="149"/>
      <c r="M86" s="153"/>
      <c r="N86" s="154"/>
      <c r="O86" s="154"/>
      <c r="P86" s="155">
        <f>P87+P112+P115</f>
        <v>0</v>
      </c>
      <c r="Q86" s="154"/>
      <c r="R86" s="155">
        <f>R87+R112+R115</f>
        <v>0.6415</v>
      </c>
      <c r="S86" s="154"/>
      <c r="T86" s="156">
        <f>T87+T112+T115</f>
        <v>0</v>
      </c>
      <c r="AR86" s="150" t="s">
        <v>83</v>
      </c>
      <c r="AT86" s="157" t="s">
        <v>74</v>
      </c>
      <c r="AU86" s="157" t="s">
        <v>75</v>
      </c>
      <c r="AY86" s="150" t="s">
        <v>171</v>
      </c>
      <c r="BK86" s="158">
        <f>BK87+BK112+BK115</f>
        <v>0</v>
      </c>
    </row>
    <row r="87" spans="2:63" s="148" customFormat="1" ht="22.9" customHeight="1">
      <c r="B87" s="149"/>
      <c r="D87" s="150" t="s">
        <v>74</v>
      </c>
      <c r="E87" s="159" t="s">
        <v>83</v>
      </c>
      <c r="F87" s="159" t="s">
        <v>172</v>
      </c>
      <c r="J87" s="160">
        <f>BK87</f>
        <v>0</v>
      </c>
      <c r="L87" s="149"/>
      <c r="M87" s="153"/>
      <c r="N87" s="154"/>
      <c r="O87" s="154"/>
      <c r="P87" s="155">
        <f>SUM(P88:P111)</f>
        <v>0</v>
      </c>
      <c r="Q87" s="154"/>
      <c r="R87" s="155">
        <f>SUM(R88:R111)</f>
        <v>0</v>
      </c>
      <c r="S87" s="154"/>
      <c r="T87" s="156">
        <f>SUM(T88:T111)</f>
        <v>0</v>
      </c>
      <c r="AR87" s="150" t="s">
        <v>83</v>
      </c>
      <c r="AT87" s="157" t="s">
        <v>74</v>
      </c>
      <c r="AU87" s="157" t="s">
        <v>83</v>
      </c>
      <c r="AY87" s="150" t="s">
        <v>171</v>
      </c>
      <c r="BK87" s="158">
        <f>SUM(BK88:BK111)</f>
        <v>0</v>
      </c>
    </row>
    <row r="88" spans="1:65" s="92" customFormat="1" ht="24">
      <c r="A88" s="227"/>
      <c r="B88" s="90"/>
      <c r="C88" s="161" t="s">
        <v>83</v>
      </c>
      <c r="D88" s="161" t="s">
        <v>173</v>
      </c>
      <c r="E88" s="162" t="s">
        <v>3318</v>
      </c>
      <c r="F88" s="163" t="s">
        <v>3319</v>
      </c>
      <c r="G88" s="164" t="s">
        <v>187</v>
      </c>
      <c r="H88" s="165">
        <v>25.2</v>
      </c>
      <c r="I88" s="75"/>
      <c r="J88" s="166">
        <f>ROUND(I88*H88,2)</f>
        <v>0</v>
      </c>
      <c r="K88" s="163" t="s">
        <v>177</v>
      </c>
      <c r="L88" s="90"/>
      <c r="M88" s="167" t="s">
        <v>3</v>
      </c>
      <c r="N88" s="168" t="s">
        <v>47</v>
      </c>
      <c r="O88" s="169"/>
      <c r="P88" s="170">
        <f>O88*H88</f>
        <v>0</v>
      </c>
      <c r="Q88" s="170">
        <v>0</v>
      </c>
      <c r="R88" s="170">
        <f>Q88*H88</f>
        <v>0</v>
      </c>
      <c r="S88" s="170">
        <v>0</v>
      </c>
      <c r="T88" s="171">
        <f>S88*H88</f>
        <v>0</v>
      </c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R88" s="172" t="s">
        <v>178</v>
      </c>
      <c r="AT88" s="172" t="s">
        <v>173</v>
      </c>
      <c r="AU88" s="172" t="s">
        <v>179</v>
      </c>
      <c r="AY88" s="82" t="s">
        <v>171</v>
      </c>
      <c r="BE88" s="173">
        <f>IF(N88="základní",J88,0)</f>
        <v>0</v>
      </c>
      <c r="BF88" s="173">
        <f>IF(N88="snížená",J88,0)</f>
        <v>0</v>
      </c>
      <c r="BG88" s="173">
        <f>IF(N88="zákl. přenesená",J88,0)</f>
        <v>0</v>
      </c>
      <c r="BH88" s="173">
        <f>IF(N88="sníž. přenesená",J88,0)</f>
        <v>0</v>
      </c>
      <c r="BI88" s="173">
        <f>IF(N88="nulová",J88,0)</f>
        <v>0</v>
      </c>
      <c r="BJ88" s="82" t="s">
        <v>179</v>
      </c>
      <c r="BK88" s="173">
        <f>ROUND(I88*H88,2)</f>
        <v>0</v>
      </c>
      <c r="BL88" s="82" t="s">
        <v>178</v>
      </c>
      <c r="BM88" s="172" t="s">
        <v>3320</v>
      </c>
    </row>
    <row r="89" spans="2:51" s="182" customFormat="1" ht="12">
      <c r="B89" s="183"/>
      <c r="D89" s="176" t="s">
        <v>181</v>
      </c>
      <c r="E89" s="184" t="s">
        <v>3312</v>
      </c>
      <c r="F89" s="185" t="s">
        <v>3321</v>
      </c>
      <c r="H89" s="186">
        <v>25.2</v>
      </c>
      <c r="L89" s="183"/>
      <c r="M89" s="187"/>
      <c r="N89" s="188"/>
      <c r="O89" s="188"/>
      <c r="P89" s="188"/>
      <c r="Q89" s="188"/>
      <c r="R89" s="188"/>
      <c r="S89" s="188"/>
      <c r="T89" s="189"/>
      <c r="AT89" s="184" t="s">
        <v>181</v>
      </c>
      <c r="AU89" s="184" t="s">
        <v>179</v>
      </c>
      <c r="AV89" s="182" t="s">
        <v>179</v>
      </c>
      <c r="AW89" s="182" t="s">
        <v>36</v>
      </c>
      <c r="AX89" s="182" t="s">
        <v>83</v>
      </c>
      <c r="AY89" s="184" t="s">
        <v>171</v>
      </c>
    </row>
    <row r="90" spans="1:65" s="92" customFormat="1" ht="36">
      <c r="A90" s="227"/>
      <c r="B90" s="90"/>
      <c r="C90" s="161" t="s">
        <v>179</v>
      </c>
      <c r="D90" s="161" t="s">
        <v>173</v>
      </c>
      <c r="E90" s="162" t="s">
        <v>2688</v>
      </c>
      <c r="F90" s="163" t="s">
        <v>2689</v>
      </c>
      <c r="G90" s="164" t="s">
        <v>187</v>
      </c>
      <c r="H90" s="165">
        <v>32.3</v>
      </c>
      <c r="I90" s="75"/>
      <c r="J90" s="166">
        <f>ROUND(I90*H90,2)</f>
        <v>0</v>
      </c>
      <c r="K90" s="163" t="s">
        <v>177</v>
      </c>
      <c r="L90" s="90"/>
      <c r="M90" s="167" t="s">
        <v>3</v>
      </c>
      <c r="N90" s="168" t="s">
        <v>47</v>
      </c>
      <c r="O90" s="169"/>
      <c r="P90" s="170">
        <f>O90*H90</f>
        <v>0</v>
      </c>
      <c r="Q90" s="170">
        <v>0</v>
      </c>
      <c r="R90" s="170">
        <f>Q90*H90</f>
        <v>0</v>
      </c>
      <c r="S90" s="170">
        <v>0</v>
      </c>
      <c r="T90" s="171">
        <f>S90*H90</f>
        <v>0</v>
      </c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R90" s="172" t="s">
        <v>178</v>
      </c>
      <c r="AT90" s="172" t="s">
        <v>173</v>
      </c>
      <c r="AU90" s="172" t="s">
        <v>179</v>
      </c>
      <c r="AY90" s="82" t="s">
        <v>171</v>
      </c>
      <c r="BE90" s="173">
        <f>IF(N90="základní",J90,0)</f>
        <v>0</v>
      </c>
      <c r="BF90" s="173">
        <f>IF(N90="snížená",J90,0)</f>
        <v>0</v>
      </c>
      <c r="BG90" s="173">
        <f>IF(N90="zákl. přenesená",J90,0)</f>
        <v>0</v>
      </c>
      <c r="BH90" s="173">
        <f>IF(N90="sníž. přenesená",J90,0)</f>
        <v>0</v>
      </c>
      <c r="BI90" s="173">
        <f>IF(N90="nulová",J90,0)</f>
        <v>0</v>
      </c>
      <c r="BJ90" s="82" t="s">
        <v>179</v>
      </c>
      <c r="BK90" s="173">
        <f>ROUND(I90*H90,2)</f>
        <v>0</v>
      </c>
      <c r="BL90" s="82" t="s">
        <v>178</v>
      </c>
      <c r="BM90" s="172" t="s">
        <v>3322</v>
      </c>
    </row>
    <row r="91" spans="2:51" s="174" customFormat="1" ht="12">
      <c r="B91" s="175"/>
      <c r="D91" s="176" t="s">
        <v>181</v>
      </c>
      <c r="E91" s="177" t="s">
        <v>3</v>
      </c>
      <c r="F91" s="178" t="s">
        <v>2691</v>
      </c>
      <c r="H91" s="177" t="s">
        <v>3</v>
      </c>
      <c r="L91" s="175"/>
      <c r="M91" s="179"/>
      <c r="N91" s="180"/>
      <c r="O91" s="180"/>
      <c r="P91" s="180"/>
      <c r="Q91" s="180"/>
      <c r="R91" s="180"/>
      <c r="S91" s="180"/>
      <c r="T91" s="181"/>
      <c r="AT91" s="177" t="s">
        <v>181</v>
      </c>
      <c r="AU91" s="177" t="s">
        <v>179</v>
      </c>
      <c r="AV91" s="174" t="s">
        <v>83</v>
      </c>
      <c r="AW91" s="174" t="s">
        <v>36</v>
      </c>
      <c r="AX91" s="174" t="s">
        <v>75</v>
      </c>
      <c r="AY91" s="177" t="s">
        <v>171</v>
      </c>
    </row>
    <row r="92" spans="2:51" s="182" customFormat="1" ht="12">
      <c r="B92" s="183"/>
      <c r="D92" s="176" t="s">
        <v>181</v>
      </c>
      <c r="E92" s="184" t="s">
        <v>3</v>
      </c>
      <c r="F92" s="185" t="s">
        <v>2666</v>
      </c>
      <c r="H92" s="186">
        <v>16.15</v>
      </c>
      <c r="L92" s="183"/>
      <c r="M92" s="187"/>
      <c r="N92" s="188"/>
      <c r="O92" s="188"/>
      <c r="P92" s="188"/>
      <c r="Q92" s="188"/>
      <c r="R92" s="188"/>
      <c r="S92" s="188"/>
      <c r="T92" s="189"/>
      <c r="AT92" s="184" t="s">
        <v>181</v>
      </c>
      <c r="AU92" s="184" t="s">
        <v>179</v>
      </c>
      <c r="AV92" s="182" t="s">
        <v>179</v>
      </c>
      <c r="AW92" s="182" t="s">
        <v>36</v>
      </c>
      <c r="AX92" s="182" t="s">
        <v>75</v>
      </c>
      <c r="AY92" s="184" t="s">
        <v>171</v>
      </c>
    </row>
    <row r="93" spans="2:51" s="174" customFormat="1" ht="12">
      <c r="B93" s="175"/>
      <c r="D93" s="176" t="s">
        <v>181</v>
      </c>
      <c r="E93" s="177" t="s">
        <v>3</v>
      </c>
      <c r="F93" s="178" t="s">
        <v>2692</v>
      </c>
      <c r="H93" s="177" t="s">
        <v>3</v>
      </c>
      <c r="L93" s="175"/>
      <c r="M93" s="179"/>
      <c r="N93" s="180"/>
      <c r="O93" s="180"/>
      <c r="P93" s="180"/>
      <c r="Q93" s="180"/>
      <c r="R93" s="180"/>
      <c r="S93" s="180"/>
      <c r="T93" s="181"/>
      <c r="AT93" s="177" t="s">
        <v>181</v>
      </c>
      <c r="AU93" s="177" t="s">
        <v>179</v>
      </c>
      <c r="AV93" s="174" t="s">
        <v>83</v>
      </c>
      <c r="AW93" s="174" t="s">
        <v>36</v>
      </c>
      <c r="AX93" s="174" t="s">
        <v>75</v>
      </c>
      <c r="AY93" s="177" t="s">
        <v>171</v>
      </c>
    </row>
    <row r="94" spans="2:51" s="182" customFormat="1" ht="12">
      <c r="B94" s="183"/>
      <c r="D94" s="176" t="s">
        <v>181</v>
      </c>
      <c r="E94" s="184" t="s">
        <v>3</v>
      </c>
      <c r="F94" s="185" t="s">
        <v>2666</v>
      </c>
      <c r="H94" s="186">
        <v>16.15</v>
      </c>
      <c r="L94" s="183"/>
      <c r="M94" s="187"/>
      <c r="N94" s="188"/>
      <c r="O94" s="188"/>
      <c r="P94" s="188"/>
      <c r="Q94" s="188"/>
      <c r="R94" s="188"/>
      <c r="S94" s="188"/>
      <c r="T94" s="189"/>
      <c r="AT94" s="184" t="s">
        <v>181</v>
      </c>
      <c r="AU94" s="184" t="s">
        <v>179</v>
      </c>
      <c r="AV94" s="182" t="s">
        <v>179</v>
      </c>
      <c r="AW94" s="182" t="s">
        <v>36</v>
      </c>
      <c r="AX94" s="182" t="s">
        <v>75</v>
      </c>
      <c r="AY94" s="184" t="s">
        <v>171</v>
      </c>
    </row>
    <row r="95" spans="2:51" s="190" customFormat="1" ht="12">
      <c r="B95" s="191"/>
      <c r="D95" s="176" t="s">
        <v>181</v>
      </c>
      <c r="E95" s="192" t="s">
        <v>3</v>
      </c>
      <c r="F95" s="193" t="s">
        <v>184</v>
      </c>
      <c r="H95" s="194">
        <v>32.3</v>
      </c>
      <c r="L95" s="191"/>
      <c r="M95" s="195"/>
      <c r="N95" s="196"/>
      <c r="O95" s="196"/>
      <c r="P95" s="196"/>
      <c r="Q95" s="196"/>
      <c r="R95" s="196"/>
      <c r="S95" s="196"/>
      <c r="T95" s="197"/>
      <c r="AT95" s="192" t="s">
        <v>181</v>
      </c>
      <c r="AU95" s="192" t="s">
        <v>179</v>
      </c>
      <c r="AV95" s="190" t="s">
        <v>178</v>
      </c>
      <c r="AW95" s="190" t="s">
        <v>36</v>
      </c>
      <c r="AX95" s="190" t="s">
        <v>83</v>
      </c>
      <c r="AY95" s="192" t="s">
        <v>171</v>
      </c>
    </row>
    <row r="96" spans="1:65" s="92" customFormat="1" ht="36">
      <c r="A96" s="227"/>
      <c r="B96" s="90"/>
      <c r="C96" s="161" t="s">
        <v>193</v>
      </c>
      <c r="D96" s="161" t="s">
        <v>173</v>
      </c>
      <c r="E96" s="162" t="s">
        <v>207</v>
      </c>
      <c r="F96" s="163" t="s">
        <v>208</v>
      </c>
      <c r="G96" s="164" t="s">
        <v>187</v>
      </c>
      <c r="H96" s="165">
        <v>41.35</v>
      </c>
      <c r="I96" s="75"/>
      <c r="J96" s="166">
        <f>ROUND(I96*H96,2)</f>
        <v>0</v>
      </c>
      <c r="K96" s="163" t="s">
        <v>177</v>
      </c>
      <c r="L96" s="90"/>
      <c r="M96" s="167" t="s">
        <v>3</v>
      </c>
      <c r="N96" s="168" t="s">
        <v>47</v>
      </c>
      <c r="O96" s="169"/>
      <c r="P96" s="170">
        <f>O96*H96</f>
        <v>0</v>
      </c>
      <c r="Q96" s="170">
        <v>0</v>
      </c>
      <c r="R96" s="170">
        <f>Q96*H96</f>
        <v>0</v>
      </c>
      <c r="S96" s="170">
        <v>0</v>
      </c>
      <c r="T96" s="171">
        <f>S96*H96</f>
        <v>0</v>
      </c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R96" s="172" t="s">
        <v>178</v>
      </c>
      <c r="AT96" s="172" t="s">
        <v>173</v>
      </c>
      <c r="AU96" s="172" t="s">
        <v>179</v>
      </c>
      <c r="AY96" s="82" t="s">
        <v>171</v>
      </c>
      <c r="BE96" s="173">
        <f>IF(N96="základní",J96,0)</f>
        <v>0</v>
      </c>
      <c r="BF96" s="173">
        <f>IF(N96="snížená",J96,0)</f>
        <v>0</v>
      </c>
      <c r="BG96" s="173">
        <f>IF(N96="zákl. přenesená",J96,0)</f>
        <v>0</v>
      </c>
      <c r="BH96" s="173">
        <f>IF(N96="sníž. přenesená",J96,0)</f>
        <v>0</v>
      </c>
      <c r="BI96" s="173">
        <f>IF(N96="nulová",J96,0)</f>
        <v>0</v>
      </c>
      <c r="BJ96" s="82" t="s">
        <v>179</v>
      </c>
      <c r="BK96" s="173">
        <f>ROUND(I96*H96,2)</f>
        <v>0</v>
      </c>
      <c r="BL96" s="82" t="s">
        <v>178</v>
      </c>
      <c r="BM96" s="172" t="s">
        <v>3323</v>
      </c>
    </row>
    <row r="97" spans="2:51" s="174" customFormat="1" ht="12">
      <c r="B97" s="175"/>
      <c r="D97" s="176" t="s">
        <v>181</v>
      </c>
      <c r="E97" s="177" t="s">
        <v>3</v>
      </c>
      <c r="F97" s="178" t="s">
        <v>2694</v>
      </c>
      <c r="H97" s="177" t="s">
        <v>3</v>
      </c>
      <c r="L97" s="175"/>
      <c r="M97" s="179"/>
      <c r="N97" s="180"/>
      <c r="O97" s="180"/>
      <c r="P97" s="180"/>
      <c r="Q97" s="180"/>
      <c r="R97" s="180"/>
      <c r="S97" s="180"/>
      <c r="T97" s="181"/>
      <c r="AT97" s="177" t="s">
        <v>181</v>
      </c>
      <c r="AU97" s="177" t="s">
        <v>179</v>
      </c>
      <c r="AV97" s="174" t="s">
        <v>83</v>
      </c>
      <c r="AW97" s="174" t="s">
        <v>36</v>
      </c>
      <c r="AX97" s="174" t="s">
        <v>75</v>
      </c>
      <c r="AY97" s="177" t="s">
        <v>171</v>
      </c>
    </row>
    <row r="98" spans="2:51" s="182" customFormat="1" ht="12">
      <c r="B98" s="183"/>
      <c r="D98" s="176" t="s">
        <v>181</v>
      </c>
      <c r="E98" s="184" t="s">
        <v>2670</v>
      </c>
      <c r="F98" s="185" t="s">
        <v>3324</v>
      </c>
      <c r="H98" s="186">
        <v>41.35</v>
      </c>
      <c r="L98" s="183"/>
      <c r="M98" s="187"/>
      <c r="N98" s="188"/>
      <c r="O98" s="188"/>
      <c r="P98" s="188"/>
      <c r="Q98" s="188"/>
      <c r="R98" s="188"/>
      <c r="S98" s="188"/>
      <c r="T98" s="189"/>
      <c r="AT98" s="184" t="s">
        <v>181</v>
      </c>
      <c r="AU98" s="184" t="s">
        <v>179</v>
      </c>
      <c r="AV98" s="182" t="s">
        <v>179</v>
      </c>
      <c r="AW98" s="182" t="s">
        <v>36</v>
      </c>
      <c r="AX98" s="182" t="s">
        <v>83</v>
      </c>
      <c r="AY98" s="184" t="s">
        <v>171</v>
      </c>
    </row>
    <row r="99" spans="1:65" s="92" customFormat="1" ht="24">
      <c r="A99" s="227"/>
      <c r="B99" s="90"/>
      <c r="C99" s="161" t="s">
        <v>178</v>
      </c>
      <c r="D99" s="161" t="s">
        <v>173</v>
      </c>
      <c r="E99" s="162" t="s">
        <v>3230</v>
      </c>
      <c r="F99" s="163" t="s">
        <v>3231</v>
      </c>
      <c r="G99" s="164" t="s">
        <v>187</v>
      </c>
      <c r="H99" s="165">
        <v>57.5</v>
      </c>
      <c r="I99" s="75"/>
      <c r="J99" s="166">
        <f>ROUND(I99*H99,2)</f>
        <v>0</v>
      </c>
      <c r="K99" s="163" t="s">
        <v>177</v>
      </c>
      <c r="L99" s="90"/>
      <c r="M99" s="167" t="s">
        <v>3</v>
      </c>
      <c r="N99" s="168" t="s">
        <v>47</v>
      </c>
      <c r="O99" s="169"/>
      <c r="P99" s="170">
        <f>O99*H99</f>
        <v>0</v>
      </c>
      <c r="Q99" s="170">
        <v>0</v>
      </c>
      <c r="R99" s="170">
        <f>Q99*H99</f>
        <v>0</v>
      </c>
      <c r="S99" s="170">
        <v>0</v>
      </c>
      <c r="T99" s="171">
        <f>S99*H99</f>
        <v>0</v>
      </c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R99" s="172" t="s">
        <v>178</v>
      </c>
      <c r="AT99" s="172" t="s">
        <v>173</v>
      </c>
      <c r="AU99" s="172" t="s">
        <v>179</v>
      </c>
      <c r="AY99" s="82" t="s">
        <v>171</v>
      </c>
      <c r="BE99" s="173">
        <f>IF(N99="základní",J99,0)</f>
        <v>0</v>
      </c>
      <c r="BF99" s="173">
        <f>IF(N99="snížená",J99,0)</f>
        <v>0</v>
      </c>
      <c r="BG99" s="173">
        <f>IF(N99="zákl. přenesená",J99,0)</f>
        <v>0</v>
      </c>
      <c r="BH99" s="173">
        <f>IF(N99="sníž. přenesená",J99,0)</f>
        <v>0</v>
      </c>
      <c r="BI99" s="173">
        <f>IF(N99="nulová",J99,0)</f>
        <v>0</v>
      </c>
      <c r="BJ99" s="82" t="s">
        <v>179</v>
      </c>
      <c r="BK99" s="173">
        <f>ROUND(I99*H99,2)</f>
        <v>0</v>
      </c>
      <c r="BL99" s="82" t="s">
        <v>178</v>
      </c>
      <c r="BM99" s="172" t="s">
        <v>3325</v>
      </c>
    </row>
    <row r="100" spans="2:51" s="174" customFormat="1" ht="12">
      <c r="B100" s="175"/>
      <c r="D100" s="176" t="s">
        <v>181</v>
      </c>
      <c r="E100" s="177" t="s">
        <v>3</v>
      </c>
      <c r="F100" s="178" t="s">
        <v>2694</v>
      </c>
      <c r="H100" s="177" t="s">
        <v>3</v>
      </c>
      <c r="L100" s="175"/>
      <c r="M100" s="179"/>
      <c r="N100" s="180"/>
      <c r="O100" s="180"/>
      <c r="P100" s="180"/>
      <c r="Q100" s="180"/>
      <c r="R100" s="180"/>
      <c r="S100" s="180"/>
      <c r="T100" s="181"/>
      <c r="AT100" s="177" t="s">
        <v>181</v>
      </c>
      <c r="AU100" s="177" t="s">
        <v>179</v>
      </c>
      <c r="AV100" s="174" t="s">
        <v>83</v>
      </c>
      <c r="AW100" s="174" t="s">
        <v>36</v>
      </c>
      <c r="AX100" s="174" t="s">
        <v>75</v>
      </c>
      <c r="AY100" s="177" t="s">
        <v>171</v>
      </c>
    </row>
    <row r="101" spans="2:51" s="182" customFormat="1" ht="12">
      <c r="B101" s="183"/>
      <c r="D101" s="176" t="s">
        <v>181</v>
      </c>
      <c r="E101" s="184" t="s">
        <v>3</v>
      </c>
      <c r="F101" s="185" t="s">
        <v>2670</v>
      </c>
      <c r="H101" s="186">
        <v>41.35</v>
      </c>
      <c r="L101" s="183"/>
      <c r="M101" s="187"/>
      <c r="N101" s="188"/>
      <c r="O101" s="188"/>
      <c r="P101" s="188"/>
      <c r="Q101" s="188"/>
      <c r="R101" s="188"/>
      <c r="S101" s="188"/>
      <c r="T101" s="189"/>
      <c r="AT101" s="184" t="s">
        <v>181</v>
      </c>
      <c r="AU101" s="184" t="s">
        <v>179</v>
      </c>
      <c r="AV101" s="182" t="s">
        <v>179</v>
      </c>
      <c r="AW101" s="182" t="s">
        <v>36</v>
      </c>
      <c r="AX101" s="182" t="s">
        <v>75</v>
      </c>
      <c r="AY101" s="184" t="s">
        <v>171</v>
      </c>
    </row>
    <row r="102" spans="2:51" s="174" customFormat="1" ht="12">
      <c r="B102" s="175"/>
      <c r="D102" s="176" t="s">
        <v>181</v>
      </c>
      <c r="E102" s="177" t="s">
        <v>3</v>
      </c>
      <c r="F102" s="178" t="s">
        <v>2697</v>
      </c>
      <c r="H102" s="177" t="s">
        <v>3</v>
      </c>
      <c r="L102" s="175"/>
      <c r="M102" s="179"/>
      <c r="N102" s="180"/>
      <c r="O102" s="180"/>
      <c r="P102" s="180"/>
      <c r="Q102" s="180"/>
      <c r="R102" s="180"/>
      <c r="S102" s="180"/>
      <c r="T102" s="181"/>
      <c r="AT102" s="177" t="s">
        <v>181</v>
      </c>
      <c r="AU102" s="177" t="s">
        <v>179</v>
      </c>
      <c r="AV102" s="174" t="s">
        <v>83</v>
      </c>
      <c r="AW102" s="174" t="s">
        <v>36</v>
      </c>
      <c r="AX102" s="174" t="s">
        <v>75</v>
      </c>
      <c r="AY102" s="177" t="s">
        <v>171</v>
      </c>
    </row>
    <row r="103" spans="2:51" s="182" customFormat="1" ht="12">
      <c r="B103" s="183"/>
      <c r="D103" s="176" t="s">
        <v>181</v>
      </c>
      <c r="E103" s="184" t="s">
        <v>3</v>
      </c>
      <c r="F103" s="185" t="s">
        <v>2666</v>
      </c>
      <c r="H103" s="186">
        <v>16.15</v>
      </c>
      <c r="L103" s="183"/>
      <c r="M103" s="187"/>
      <c r="N103" s="188"/>
      <c r="O103" s="188"/>
      <c r="P103" s="188"/>
      <c r="Q103" s="188"/>
      <c r="R103" s="188"/>
      <c r="S103" s="188"/>
      <c r="T103" s="189"/>
      <c r="AT103" s="184" t="s">
        <v>181</v>
      </c>
      <c r="AU103" s="184" t="s">
        <v>179</v>
      </c>
      <c r="AV103" s="182" t="s">
        <v>179</v>
      </c>
      <c r="AW103" s="182" t="s">
        <v>36</v>
      </c>
      <c r="AX103" s="182" t="s">
        <v>75</v>
      </c>
      <c r="AY103" s="184" t="s">
        <v>171</v>
      </c>
    </row>
    <row r="104" spans="2:51" s="190" customFormat="1" ht="12">
      <c r="B104" s="191"/>
      <c r="D104" s="176" t="s">
        <v>181</v>
      </c>
      <c r="E104" s="192" t="s">
        <v>3</v>
      </c>
      <c r="F104" s="193" t="s">
        <v>184</v>
      </c>
      <c r="H104" s="194">
        <v>57.5</v>
      </c>
      <c r="L104" s="191"/>
      <c r="M104" s="195"/>
      <c r="N104" s="196"/>
      <c r="O104" s="196"/>
      <c r="P104" s="196"/>
      <c r="Q104" s="196"/>
      <c r="R104" s="196"/>
      <c r="S104" s="196"/>
      <c r="T104" s="197"/>
      <c r="AT104" s="192" t="s">
        <v>181</v>
      </c>
      <c r="AU104" s="192" t="s">
        <v>179</v>
      </c>
      <c r="AV104" s="190" t="s">
        <v>178</v>
      </c>
      <c r="AW104" s="190" t="s">
        <v>36</v>
      </c>
      <c r="AX104" s="190" t="s">
        <v>83</v>
      </c>
      <c r="AY104" s="192" t="s">
        <v>171</v>
      </c>
    </row>
    <row r="105" spans="1:65" s="92" customFormat="1" ht="24">
      <c r="A105" s="227"/>
      <c r="B105" s="90"/>
      <c r="C105" s="161" t="s">
        <v>206</v>
      </c>
      <c r="D105" s="161" t="s">
        <v>173</v>
      </c>
      <c r="E105" s="162" t="s">
        <v>220</v>
      </c>
      <c r="F105" s="163" t="s">
        <v>221</v>
      </c>
      <c r="G105" s="164" t="s">
        <v>222</v>
      </c>
      <c r="H105" s="165">
        <v>82.7</v>
      </c>
      <c r="I105" s="75"/>
      <c r="J105" s="166">
        <f>ROUND(I105*H105,2)</f>
        <v>0</v>
      </c>
      <c r="K105" s="163" t="s">
        <v>177</v>
      </c>
      <c r="L105" s="90"/>
      <c r="M105" s="167" t="s">
        <v>3</v>
      </c>
      <c r="N105" s="168" t="s">
        <v>47</v>
      </c>
      <c r="O105" s="169"/>
      <c r="P105" s="170">
        <f>O105*H105</f>
        <v>0</v>
      </c>
      <c r="Q105" s="170">
        <v>0</v>
      </c>
      <c r="R105" s="170">
        <f>Q105*H105</f>
        <v>0</v>
      </c>
      <c r="S105" s="170">
        <v>0</v>
      </c>
      <c r="T105" s="171">
        <f>S105*H105</f>
        <v>0</v>
      </c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R105" s="172" t="s">
        <v>178</v>
      </c>
      <c r="AT105" s="172" t="s">
        <v>173</v>
      </c>
      <c r="AU105" s="172" t="s">
        <v>179</v>
      </c>
      <c r="AY105" s="82" t="s">
        <v>171</v>
      </c>
      <c r="BE105" s="173">
        <f>IF(N105="základní",J105,0)</f>
        <v>0</v>
      </c>
      <c r="BF105" s="173">
        <f>IF(N105="snížená",J105,0)</f>
        <v>0</v>
      </c>
      <c r="BG105" s="173">
        <f>IF(N105="zákl. přenesená",J105,0)</f>
        <v>0</v>
      </c>
      <c r="BH105" s="173">
        <f>IF(N105="sníž. přenesená",J105,0)</f>
        <v>0</v>
      </c>
      <c r="BI105" s="173">
        <f>IF(N105="nulová",J105,0)</f>
        <v>0</v>
      </c>
      <c r="BJ105" s="82" t="s">
        <v>179</v>
      </c>
      <c r="BK105" s="173">
        <f>ROUND(I105*H105,2)</f>
        <v>0</v>
      </c>
      <c r="BL105" s="82" t="s">
        <v>178</v>
      </c>
      <c r="BM105" s="172" t="s">
        <v>3326</v>
      </c>
    </row>
    <row r="106" spans="2:51" s="182" customFormat="1" ht="12">
      <c r="B106" s="183"/>
      <c r="D106" s="176" t="s">
        <v>181</v>
      </c>
      <c r="E106" s="184" t="s">
        <v>3</v>
      </c>
      <c r="F106" s="185" t="s">
        <v>2670</v>
      </c>
      <c r="H106" s="186">
        <v>41.35</v>
      </c>
      <c r="L106" s="183"/>
      <c r="M106" s="187"/>
      <c r="N106" s="188"/>
      <c r="O106" s="188"/>
      <c r="P106" s="188"/>
      <c r="Q106" s="188"/>
      <c r="R106" s="188"/>
      <c r="S106" s="188"/>
      <c r="T106" s="189"/>
      <c r="AT106" s="184" t="s">
        <v>181</v>
      </c>
      <c r="AU106" s="184" t="s">
        <v>179</v>
      </c>
      <c r="AV106" s="182" t="s">
        <v>179</v>
      </c>
      <c r="AW106" s="182" t="s">
        <v>36</v>
      </c>
      <c r="AX106" s="182" t="s">
        <v>83</v>
      </c>
      <c r="AY106" s="184" t="s">
        <v>171</v>
      </c>
    </row>
    <row r="107" spans="2:51" s="182" customFormat="1" ht="12">
      <c r="B107" s="183"/>
      <c r="D107" s="176" t="s">
        <v>181</v>
      </c>
      <c r="F107" s="185" t="s">
        <v>3327</v>
      </c>
      <c r="H107" s="186">
        <v>82.7</v>
      </c>
      <c r="L107" s="183"/>
      <c r="M107" s="187"/>
      <c r="N107" s="188"/>
      <c r="O107" s="188"/>
      <c r="P107" s="188"/>
      <c r="Q107" s="188"/>
      <c r="R107" s="188"/>
      <c r="S107" s="188"/>
      <c r="T107" s="189"/>
      <c r="AT107" s="184" t="s">
        <v>181</v>
      </c>
      <c r="AU107" s="184" t="s">
        <v>179</v>
      </c>
      <c r="AV107" s="182" t="s">
        <v>179</v>
      </c>
      <c r="AW107" s="182" t="s">
        <v>4</v>
      </c>
      <c r="AX107" s="182" t="s">
        <v>83</v>
      </c>
      <c r="AY107" s="184" t="s">
        <v>171</v>
      </c>
    </row>
    <row r="108" spans="1:65" s="92" customFormat="1" ht="24">
      <c r="A108" s="227"/>
      <c r="B108" s="90"/>
      <c r="C108" s="161" t="s">
        <v>210</v>
      </c>
      <c r="D108" s="161" t="s">
        <v>173</v>
      </c>
      <c r="E108" s="162" t="s">
        <v>227</v>
      </c>
      <c r="F108" s="163" t="s">
        <v>228</v>
      </c>
      <c r="G108" s="164" t="s">
        <v>187</v>
      </c>
      <c r="H108" s="165">
        <v>41.35</v>
      </c>
      <c r="I108" s="75"/>
      <c r="J108" s="166">
        <f>ROUND(I108*H108,2)</f>
        <v>0</v>
      </c>
      <c r="K108" s="163" t="s">
        <v>177</v>
      </c>
      <c r="L108" s="90"/>
      <c r="M108" s="167" t="s">
        <v>3</v>
      </c>
      <c r="N108" s="168" t="s">
        <v>47</v>
      </c>
      <c r="O108" s="169"/>
      <c r="P108" s="170">
        <f>O108*H108</f>
        <v>0</v>
      </c>
      <c r="Q108" s="170">
        <v>0</v>
      </c>
      <c r="R108" s="170">
        <f>Q108*H108</f>
        <v>0</v>
      </c>
      <c r="S108" s="170">
        <v>0</v>
      </c>
      <c r="T108" s="171">
        <f>S108*H108</f>
        <v>0</v>
      </c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R108" s="172" t="s">
        <v>178</v>
      </c>
      <c r="AT108" s="172" t="s">
        <v>173</v>
      </c>
      <c r="AU108" s="172" t="s">
        <v>179</v>
      </c>
      <c r="AY108" s="82" t="s">
        <v>171</v>
      </c>
      <c r="BE108" s="173">
        <f>IF(N108="základní",J108,0)</f>
        <v>0</v>
      </c>
      <c r="BF108" s="173">
        <f>IF(N108="snížená",J108,0)</f>
        <v>0</v>
      </c>
      <c r="BG108" s="173">
        <f>IF(N108="zákl. přenesená",J108,0)</f>
        <v>0</v>
      </c>
      <c r="BH108" s="173">
        <f>IF(N108="sníž. přenesená",J108,0)</f>
        <v>0</v>
      </c>
      <c r="BI108" s="173">
        <f>IF(N108="nulová",J108,0)</f>
        <v>0</v>
      </c>
      <c r="BJ108" s="82" t="s">
        <v>179</v>
      </c>
      <c r="BK108" s="173">
        <f>ROUND(I108*H108,2)</f>
        <v>0</v>
      </c>
      <c r="BL108" s="82" t="s">
        <v>178</v>
      </c>
      <c r="BM108" s="172" t="s">
        <v>3328</v>
      </c>
    </row>
    <row r="109" spans="2:51" s="182" customFormat="1" ht="12">
      <c r="B109" s="183"/>
      <c r="D109" s="176" t="s">
        <v>181</v>
      </c>
      <c r="E109" s="184" t="s">
        <v>3</v>
      </c>
      <c r="F109" s="185" t="s">
        <v>2670</v>
      </c>
      <c r="H109" s="186">
        <v>41.35</v>
      </c>
      <c r="L109" s="183"/>
      <c r="M109" s="187"/>
      <c r="N109" s="188"/>
      <c r="O109" s="188"/>
      <c r="P109" s="188"/>
      <c r="Q109" s="188"/>
      <c r="R109" s="188"/>
      <c r="S109" s="188"/>
      <c r="T109" s="189"/>
      <c r="AT109" s="184" t="s">
        <v>181</v>
      </c>
      <c r="AU109" s="184" t="s">
        <v>179</v>
      </c>
      <c r="AV109" s="182" t="s">
        <v>179</v>
      </c>
      <c r="AW109" s="182" t="s">
        <v>36</v>
      </c>
      <c r="AX109" s="182" t="s">
        <v>83</v>
      </c>
      <c r="AY109" s="184" t="s">
        <v>171</v>
      </c>
    </row>
    <row r="110" spans="1:65" s="92" customFormat="1" ht="24">
      <c r="A110" s="227"/>
      <c r="B110" s="90"/>
      <c r="C110" s="161" t="s">
        <v>215</v>
      </c>
      <c r="D110" s="161" t="s">
        <v>173</v>
      </c>
      <c r="E110" s="162" t="s">
        <v>2701</v>
      </c>
      <c r="F110" s="163" t="s">
        <v>2702</v>
      </c>
      <c r="G110" s="164" t="s">
        <v>187</v>
      </c>
      <c r="H110" s="165">
        <v>16.15</v>
      </c>
      <c r="I110" s="75"/>
      <c r="J110" s="166">
        <f>ROUND(I110*H110,2)</f>
        <v>0</v>
      </c>
      <c r="K110" s="163" t="s">
        <v>177</v>
      </c>
      <c r="L110" s="90"/>
      <c r="M110" s="167" t="s">
        <v>3</v>
      </c>
      <c r="N110" s="168" t="s">
        <v>47</v>
      </c>
      <c r="O110" s="169"/>
      <c r="P110" s="170">
        <f>O110*H110</f>
        <v>0</v>
      </c>
      <c r="Q110" s="170">
        <v>0</v>
      </c>
      <c r="R110" s="170">
        <f>Q110*H110</f>
        <v>0</v>
      </c>
      <c r="S110" s="170">
        <v>0</v>
      </c>
      <c r="T110" s="171">
        <f>S110*H110</f>
        <v>0</v>
      </c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R110" s="172" t="s">
        <v>178</v>
      </c>
      <c r="AT110" s="172" t="s">
        <v>173</v>
      </c>
      <c r="AU110" s="172" t="s">
        <v>179</v>
      </c>
      <c r="AY110" s="82" t="s">
        <v>171</v>
      </c>
      <c r="BE110" s="173">
        <f>IF(N110="základní",J110,0)</f>
        <v>0</v>
      </c>
      <c r="BF110" s="173">
        <f>IF(N110="snížená",J110,0)</f>
        <v>0</v>
      </c>
      <c r="BG110" s="173">
        <f>IF(N110="zákl. přenesená",J110,0)</f>
        <v>0</v>
      </c>
      <c r="BH110" s="173">
        <f>IF(N110="sníž. přenesená",J110,0)</f>
        <v>0</v>
      </c>
      <c r="BI110" s="173">
        <f>IF(N110="nulová",J110,0)</f>
        <v>0</v>
      </c>
      <c r="BJ110" s="82" t="s">
        <v>179</v>
      </c>
      <c r="BK110" s="173">
        <f>ROUND(I110*H110,2)</f>
        <v>0</v>
      </c>
      <c r="BL110" s="82" t="s">
        <v>178</v>
      </c>
      <c r="BM110" s="172" t="s">
        <v>3329</v>
      </c>
    </row>
    <row r="111" spans="2:51" s="182" customFormat="1" ht="12">
      <c r="B111" s="183"/>
      <c r="D111" s="176" t="s">
        <v>181</v>
      </c>
      <c r="E111" s="184" t="s">
        <v>2666</v>
      </c>
      <c r="F111" s="185" t="s">
        <v>3330</v>
      </c>
      <c r="H111" s="186">
        <v>16.15</v>
      </c>
      <c r="L111" s="183"/>
      <c r="M111" s="187"/>
      <c r="N111" s="188"/>
      <c r="O111" s="188"/>
      <c r="P111" s="188"/>
      <c r="Q111" s="188"/>
      <c r="R111" s="188"/>
      <c r="S111" s="188"/>
      <c r="T111" s="189"/>
      <c r="AT111" s="184" t="s">
        <v>181</v>
      </c>
      <c r="AU111" s="184" t="s">
        <v>179</v>
      </c>
      <c r="AV111" s="182" t="s">
        <v>179</v>
      </c>
      <c r="AW111" s="182" t="s">
        <v>36</v>
      </c>
      <c r="AX111" s="182" t="s">
        <v>83</v>
      </c>
      <c r="AY111" s="184" t="s">
        <v>171</v>
      </c>
    </row>
    <row r="112" spans="2:63" s="148" customFormat="1" ht="22.9" customHeight="1">
      <c r="B112" s="149"/>
      <c r="D112" s="150" t="s">
        <v>74</v>
      </c>
      <c r="E112" s="159" t="s">
        <v>193</v>
      </c>
      <c r="F112" s="159" t="s">
        <v>345</v>
      </c>
      <c r="J112" s="160">
        <f>BK112</f>
        <v>0</v>
      </c>
      <c r="L112" s="149"/>
      <c r="M112" s="153"/>
      <c r="N112" s="154"/>
      <c r="O112" s="154"/>
      <c r="P112" s="155">
        <f>SUM(P113:P114)</f>
        <v>0</v>
      </c>
      <c r="Q112" s="154"/>
      <c r="R112" s="155">
        <f>SUM(R113:R114)</f>
        <v>0.6415</v>
      </c>
      <c r="S112" s="154"/>
      <c r="T112" s="156">
        <f>SUM(T113:T114)</f>
        <v>0</v>
      </c>
      <c r="AR112" s="150" t="s">
        <v>83</v>
      </c>
      <c r="AT112" s="157" t="s">
        <v>74</v>
      </c>
      <c r="AU112" s="157" t="s">
        <v>83</v>
      </c>
      <c r="AY112" s="150" t="s">
        <v>171</v>
      </c>
      <c r="BK112" s="158">
        <f>SUM(BK113:BK114)</f>
        <v>0</v>
      </c>
    </row>
    <row r="113" spans="1:65" s="92" customFormat="1" ht="16.5" customHeight="1">
      <c r="A113" s="227"/>
      <c r="B113" s="90"/>
      <c r="C113" s="161" t="s">
        <v>219</v>
      </c>
      <c r="D113" s="161" t="s">
        <v>173</v>
      </c>
      <c r="E113" s="162" t="s">
        <v>3331</v>
      </c>
      <c r="F113" s="163" t="s">
        <v>3332</v>
      </c>
      <c r="G113" s="164" t="s">
        <v>284</v>
      </c>
      <c r="H113" s="165">
        <v>1</v>
      </c>
      <c r="I113" s="75"/>
      <c r="J113" s="166">
        <f>ROUND(I113*H113,2)</f>
        <v>0</v>
      </c>
      <c r="K113" s="163" t="s">
        <v>3</v>
      </c>
      <c r="L113" s="90"/>
      <c r="M113" s="167" t="s">
        <v>3</v>
      </c>
      <c r="N113" s="168" t="s">
        <v>47</v>
      </c>
      <c r="O113" s="169"/>
      <c r="P113" s="170">
        <f>O113*H113</f>
        <v>0</v>
      </c>
      <c r="Q113" s="170">
        <v>0.6415</v>
      </c>
      <c r="R113" s="170">
        <f>Q113*H113</f>
        <v>0.6415</v>
      </c>
      <c r="S113" s="170">
        <v>0</v>
      </c>
      <c r="T113" s="171">
        <f>S113*H113</f>
        <v>0</v>
      </c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R113" s="172" t="s">
        <v>178</v>
      </c>
      <c r="AT113" s="172" t="s">
        <v>173</v>
      </c>
      <c r="AU113" s="172" t="s">
        <v>179</v>
      </c>
      <c r="AY113" s="82" t="s">
        <v>171</v>
      </c>
      <c r="BE113" s="173">
        <f>IF(N113="základní",J113,0)</f>
        <v>0</v>
      </c>
      <c r="BF113" s="173">
        <f>IF(N113="snížená",J113,0)</f>
        <v>0</v>
      </c>
      <c r="BG113" s="173">
        <f>IF(N113="zákl. přenesená",J113,0)</f>
        <v>0</v>
      </c>
      <c r="BH113" s="173">
        <f>IF(N113="sníž. přenesená",J113,0)</f>
        <v>0</v>
      </c>
      <c r="BI113" s="173">
        <f>IF(N113="nulová",J113,0)</f>
        <v>0</v>
      </c>
      <c r="BJ113" s="82" t="s">
        <v>179</v>
      </c>
      <c r="BK113" s="173">
        <f>ROUND(I113*H113,2)</f>
        <v>0</v>
      </c>
      <c r="BL113" s="82" t="s">
        <v>178</v>
      </c>
      <c r="BM113" s="172" t="s">
        <v>3333</v>
      </c>
    </row>
    <row r="114" spans="1:47" s="92" customFormat="1" ht="19.5">
      <c r="A114" s="227"/>
      <c r="B114" s="90"/>
      <c r="C114" s="227"/>
      <c r="D114" s="176" t="s">
        <v>859</v>
      </c>
      <c r="E114" s="227"/>
      <c r="F114" s="215" t="s">
        <v>3334</v>
      </c>
      <c r="G114" s="227"/>
      <c r="H114" s="227"/>
      <c r="I114" s="227"/>
      <c r="J114" s="227"/>
      <c r="K114" s="227"/>
      <c r="L114" s="90"/>
      <c r="M114" s="216"/>
      <c r="N114" s="217"/>
      <c r="O114" s="169"/>
      <c r="P114" s="169"/>
      <c r="Q114" s="169"/>
      <c r="R114" s="169"/>
      <c r="S114" s="169"/>
      <c r="T114" s="218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T114" s="82" t="s">
        <v>859</v>
      </c>
      <c r="AU114" s="82" t="s">
        <v>179</v>
      </c>
    </row>
    <row r="115" spans="2:63" s="148" customFormat="1" ht="22.9" customHeight="1">
      <c r="B115" s="149"/>
      <c r="D115" s="150" t="s">
        <v>74</v>
      </c>
      <c r="E115" s="159" t="s">
        <v>178</v>
      </c>
      <c r="F115" s="159" t="s">
        <v>522</v>
      </c>
      <c r="J115" s="160">
        <f>BK115</f>
        <v>0</v>
      </c>
      <c r="L115" s="149"/>
      <c r="M115" s="153"/>
      <c r="N115" s="154"/>
      <c r="O115" s="154"/>
      <c r="P115" s="155">
        <f>SUM(P116:P119)</f>
        <v>0</v>
      </c>
      <c r="Q115" s="154"/>
      <c r="R115" s="155">
        <f>SUM(R116:R119)</f>
        <v>0</v>
      </c>
      <c r="S115" s="154"/>
      <c r="T115" s="156">
        <f>SUM(T116:T119)</f>
        <v>0</v>
      </c>
      <c r="AR115" s="150" t="s">
        <v>83</v>
      </c>
      <c r="AT115" s="157" t="s">
        <v>74</v>
      </c>
      <c r="AU115" s="157" t="s">
        <v>83</v>
      </c>
      <c r="AY115" s="150" t="s">
        <v>171</v>
      </c>
      <c r="BK115" s="158">
        <f>SUM(BK116:BK119)</f>
        <v>0</v>
      </c>
    </row>
    <row r="116" spans="1:65" s="92" customFormat="1" ht="16.5" customHeight="1">
      <c r="A116" s="227"/>
      <c r="B116" s="90"/>
      <c r="C116" s="161" t="s">
        <v>226</v>
      </c>
      <c r="D116" s="161" t="s">
        <v>173</v>
      </c>
      <c r="E116" s="162" t="s">
        <v>2721</v>
      </c>
      <c r="F116" s="163" t="s">
        <v>2722</v>
      </c>
      <c r="G116" s="164" t="s">
        <v>187</v>
      </c>
      <c r="H116" s="165">
        <v>0.6</v>
      </c>
      <c r="I116" s="75"/>
      <c r="J116" s="166">
        <f>ROUND(I116*H116,2)</f>
        <v>0</v>
      </c>
      <c r="K116" s="163" t="s">
        <v>177</v>
      </c>
      <c r="L116" s="90"/>
      <c r="M116" s="167" t="s">
        <v>3</v>
      </c>
      <c r="N116" s="168" t="s">
        <v>47</v>
      </c>
      <c r="O116" s="169"/>
      <c r="P116" s="170">
        <f>O116*H116</f>
        <v>0</v>
      </c>
      <c r="Q116" s="170">
        <v>0</v>
      </c>
      <c r="R116" s="170">
        <f>Q116*H116</f>
        <v>0</v>
      </c>
      <c r="S116" s="170">
        <v>0</v>
      </c>
      <c r="T116" s="171">
        <f>S116*H116</f>
        <v>0</v>
      </c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R116" s="172" t="s">
        <v>178</v>
      </c>
      <c r="AT116" s="172" t="s">
        <v>173</v>
      </c>
      <c r="AU116" s="172" t="s">
        <v>179</v>
      </c>
      <c r="AY116" s="82" t="s">
        <v>171</v>
      </c>
      <c r="BE116" s="173">
        <f>IF(N116="základní",J116,0)</f>
        <v>0</v>
      </c>
      <c r="BF116" s="173">
        <f>IF(N116="snížená",J116,0)</f>
        <v>0</v>
      </c>
      <c r="BG116" s="173">
        <f>IF(N116="zákl. přenesená",J116,0)</f>
        <v>0</v>
      </c>
      <c r="BH116" s="173">
        <f>IF(N116="sníž. přenesená",J116,0)</f>
        <v>0</v>
      </c>
      <c r="BI116" s="173">
        <f>IF(N116="nulová",J116,0)</f>
        <v>0</v>
      </c>
      <c r="BJ116" s="82" t="s">
        <v>179</v>
      </c>
      <c r="BK116" s="173">
        <f>ROUND(I116*H116,2)</f>
        <v>0</v>
      </c>
      <c r="BL116" s="82" t="s">
        <v>178</v>
      </c>
      <c r="BM116" s="172" t="s">
        <v>3335</v>
      </c>
    </row>
    <row r="117" spans="2:51" s="182" customFormat="1" ht="12">
      <c r="B117" s="183"/>
      <c r="D117" s="176" t="s">
        <v>181</v>
      </c>
      <c r="E117" s="184" t="s">
        <v>2658</v>
      </c>
      <c r="F117" s="185" t="s">
        <v>3336</v>
      </c>
      <c r="H117" s="186">
        <v>0.6</v>
      </c>
      <c r="L117" s="183"/>
      <c r="M117" s="187"/>
      <c r="N117" s="188"/>
      <c r="O117" s="188"/>
      <c r="P117" s="188"/>
      <c r="Q117" s="188"/>
      <c r="R117" s="188"/>
      <c r="S117" s="188"/>
      <c r="T117" s="189"/>
      <c r="AT117" s="184" t="s">
        <v>181</v>
      </c>
      <c r="AU117" s="184" t="s">
        <v>179</v>
      </c>
      <c r="AV117" s="182" t="s">
        <v>179</v>
      </c>
      <c r="AW117" s="182" t="s">
        <v>36</v>
      </c>
      <c r="AX117" s="182" t="s">
        <v>83</v>
      </c>
      <c r="AY117" s="184" t="s">
        <v>171</v>
      </c>
    </row>
    <row r="118" spans="1:65" s="92" customFormat="1" ht="24">
      <c r="A118" s="227"/>
      <c r="B118" s="90"/>
      <c r="C118" s="161" t="s">
        <v>230</v>
      </c>
      <c r="D118" s="161" t="s">
        <v>173</v>
      </c>
      <c r="E118" s="162" t="s">
        <v>3337</v>
      </c>
      <c r="F118" s="163" t="s">
        <v>3338</v>
      </c>
      <c r="G118" s="164" t="s">
        <v>187</v>
      </c>
      <c r="H118" s="165">
        <v>0.6</v>
      </c>
      <c r="I118" s="75"/>
      <c r="J118" s="166">
        <f>ROUND(I118*H118,2)</f>
        <v>0</v>
      </c>
      <c r="K118" s="163" t="s">
        <v>177</v>
      </c>
      <c r="L118" s="90"/>
      <c r="M118" s="167" t="s">
        <v>3</v>
      </c>
      <c r="N118" s="168" t="s">
        <v>47</v>
      </c>
      <c r="O118" s="169"/>
      <c r="P118" s="170">
        <f>O118*H118</f>
        <v>0</v>
      </c>
      <c r="Q118" s="170">
        <v>0</v>
      </c>
      <c r="R118" s="170">
        <f>Q118*H118</f>
        <v>0</v>
      </c>
      <c r="S118" s="170">
        <v>0</v>
      </c>
      <c r="T118" s="171">
        <f>S118*H118</f>
        <v>0</v>
      </c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R118" s="172" t="s">
        <v>178</v>
      </c>
      <c r="AT118" s="172" t="s">
        <v>173</v>
      </c>
      <c r="AU118" s="172" t="s">
        <v>179</v>
      </c>
      <c r="AY118" s="82" t="s">
        <v>171</v>
      </c>
      <c r="BE118" s="173">
        <f>IF(N118="základní",J118,0)</f>
        <v>0</v>
      </c>
      <c r="BF118" s="173">
        <f>IF(N118="snížená",J118,0)</f>
        <v>0</v>
      </c>
      <c r="BG118" s="173">
        <f>IF(N118="zákl. přenesená",J118,0)</f>
        <v>0</v>
      </c>
      <c r="BH118" s="173">
        <f>IF(N118="sníž. přenesená",J118,0)</f>
        <v>0</v>
      </c>
      <c r="BI118" s="173">
        <f>IF(N118="nulová",J118,0)</f>
        <v>0</v>
      </c>
      <c r="BJ118" s="82" t="s">
        <v>179</v>
      </c>
      <c r="BK118" s="173">
        <f>ROUND(I118*H118,2)</f>
        <v>0</v>
      </c>
      <c r="BL118" s="82" t="s">
        <v>178</v>
      </c>
      <c r="BM118" s="172" t="s">
        <v>3339</v>
      </c>
    </row>
    <row r="119" spans="2:51" s="182" customFormat="1" ht="12">
      <c r="B119" s="183"/>
      <c r="D119" s="176" t="s">
        <v>181</v>
      </c>
      <c r="E119" s="184" t="s">
        <v>3316</v>
      </c>
      <c r="F119" s="185" t="s">
        <v>3336</v>
      </c>
      <c r="H119" s="186">
        <v>0.6</v>
      </c>
      <c r="L119" s="183"/>
      <c r="M119" s="187"/>
      <c r="N119" s="188"/>
      <c r="O119" s="188"/>
      <c r="P119" s="188"/>
      <c r="Q119" s="188"/>
      <c r="R119" s="188"/>
      <c r="S119" s="188"/>
      <c r="T119" s="189"/>
      <c r="AT119" s="184" t="s">
        <v>181</v>
      </c>
      <c r="AU119" s="184" t="s">
        <v>179</v>
      </c>
      <c r="AV119" s="182" t="s">
        <v>179</v>
      </c>
      <c r="AW119" s="182" t="s">
        <v>36</v>
      </c>
      <c r="AX119" s="182" t="s">
        <v>83</v>
      </c>
      <c r="AY119" s="184" t="s">
        <v>171</v>
      </c>
    </row>
    <row r="120" spans="2:63" s="148" customFormat="1" ht="25.9" customHeight="1">
      <c r="B120" s="149"/>
      <c r="D120" s="150" t="s">
        <v>74</v>
      </c>
      <c r="E120" s="151" t="s">
        <v>2403</v>
      </c>
      <c r="F120" s="151" t="s">
        <v>2404</v>
      </c>
      <c r="J120" s="152">
        <f>BK120</f>
        <v>0</v>
      </c>
      <c r="L120" s="149"/>
      <c r="M120" s="153"/>
      <c r="N120" s="154"/>
      <c r="O120" s="154"/>
      <c r="P120" s="155">
        <f>P121</f>
        <v>0</v>
      </c>
      <c r="Q120" s="154"/>
      <c r="R120" s="155">
        <f>R121</f>
        <v>0</v>
      </c>
      <c r="S120" s="154"/>
      <c r="T120" s="156">
        <f>T121</f>
        <v>0</v>
      </c>
      <c r="AR120" s="150" t="s">
        <v>206</v>
      </c>
      <c r="AT120" s="157" t="s">
        <v>74</v>
      </c>
      <c r="AU120" s="157" t="s">
        <v>75</v>
      </c>
      <c r="AY120" s="150" t="s">
        <v>171</v>
      </c>
      <c r="BK120" s="158">
        <f>BK121</f>
        <v>0</v>
      </c>
    </row>
    <row r="121" spans="2:63" s="148" customFormat="1" ht="22.9" customHeight="1">
      <c r="B121" s="149"/>
      <c r="D121" s="150" t="s">
        <v>74</v>
      </c>
      <c r="E121" s="159" t="s">
        <v>3093</v>
      </c>
      <c r="F121" s="159" t="s">
        <v>3094</v>
      </c>
      <c r="J121" s="160">
        <f>BK121</f>
        <v>0</v>
      </c>
      <c r="L121" s="149"/>
      <c r="M121" s="153"/>
      <c r="N121" s="154"/>
      <c r="O121" s="154"/>
      <c r="P121" s="155">
        <f>P122</f>
        <v>0</v>
      </c>
      <c r="Q121" s="154"/>
      <c r="R121" s="155">
        <f>R122</f>
        <v>0</v>
      </c>
      <c r="S121" s="154"/>
      <c r="T121" s="156">
        <f>T122</f>
        <v>0</v>
      </c>
      <c r="AR121" s="150" t="s">
        <v>206</v>
      </c>
      <c r="AT121" s="157" t="s">
        <v>74</v>
      </c>
      <c r="AU121" s="157" t="s">
        <v>83</v>
      </c>
      <c r="AY121" s="150" t="s">
        <v>171</v>
      </c>
      <c r="BK121" s="158">
        <f>BK122</f>
        <v>0</v>
      </c>
    </row>
    <row r="122" spans="1:65" s="92" customFormat="1" ht="16.5" customHeight="1">
      <c r="A122" s="227"/>
      <c r="B122" s="90"/>
      <c r="C122" s="161" t="s">
        <v>236</v>
      </c>
      <c r="D122" s="161" t="s">
        <v>173</v>
      </c>
      <c r="E122" s="162" t="s">
        <v>3098</v>
      </c>
      <c r="F122" s="163" t="s">
        <v>2066</v>
      </c>
      <c r="G122" s="164" t="s">
        <v>512</v>
      </c>
      <c r="H122" s="165">
        <v>1</v>
      </c>
      <c r="I122" s="75"/>
      <c r="J122" s="166">
        <f>ROUND(I122*H122,2)</f>
        <v>0</v>
      </c>
      <c r="K122" s="163" t="s">
        <v>177</v>
      </c>
      <c r="L122" s="90"/>
      <c r="M122" s="222" t="s">
        <v>3</v>
      </c>
      <c r="N122" s="223" t="s">
        <v>47</v>
      </c>
      <c r="O122" s="224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R122" s="172" t="s">
        <v>2410</v>
      </c>
      <c r="AT122" s="172" t="s">
        <v>173</v>
      </c>
      <c r="AU122" s="172" t="s">
        <v>179</v>
      </c>
      <c r="AY122" s="82" t="s">
        <v>171</v>
      </c>
      <c r="BE122" s="173">
        <f>IF(N122="základní",J122,0)</f>
        <v>0</v>
      </c>
      <c r="BF122" s="173">
        <f>IF(N122="snížená",J122,0)</f>
        <v>0</v>
      </c>
      <c r="BG122" s="173">
        <f>IF(N122="zákl. přenesená",J122,0)</f>
        <v>0</v>
      </c>
      <c r="BH122" s="173">
        <f>IF(N122="sníž. přenesená",J122,0)</f>
        <v>0</v>
      </c>
      <c r="BI122" s="173">
        <f>IF(N122="nulová",J122,0)</f>
        <v>0</v>
      </c>
      <c r="BJ122" s="82" t="s">
        <v>179</v>
      </c>
      <c r="BK122" s="173">
        <f>ROUND(I122*H122,2)</f>
        <v>0</v>
      </c>
      <c r="BL122" s="82" t="s">
        <v>2410</v>
      </c>
      <c r="BM122" s="172" t="s">
        <v>3340</v>
      </c>
    </row>
    <row r="123" spans="1:31" s="92" customFormat="1" ht="6.95" customHeight="1">
      <c r="A123" s="227"/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90"/>
      <c r="M123" s="227"/>
      <c r="O123" s="227"/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  <c r="AA123" s="227"/>
      <c r="AB123" s="227"/>
      <c r="AC123" s="227"/>
      <c r="AD123" s="227"/>
      <c r="AE123" s="227"/>
    </row>
  </sheetData>
  <sheetProtection password="E886" sheet="1" objects="1" scenarios="1"/>
  <autoFilter ref="C84:K12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3"/>
  <sheetViews>
    <sheetView showGridLines="0" workbookViewId="0" topLeftCell="A1">
      <selection activeCell="W19" sqref="W19"/>
    </sheetView>
  </sheetViews>
  <sheetFormatPr defaultColWidth="9.140625" defaultRowHeight="12"/>
  <cols>
    <col min="1" max="1" width="8.28125" style="229" customWidth="1"/>
    <col min="2" max="2" width="1.1484375" style="229" customWidth="1"/>
    <col min="3" max="3" width="4.140625" style="229" customWidth="1"/>
    <col min="4" max="4" width="4.28125" style="229" customWidth="1"/>
    <col min="5" max="5" width="17.140625" style="229" customWidth="1"/>
    <col min="6" max="6" width="100.8515625" style="229" customWidth="1"/>
    <col min="7" max="7" width="7.421875" style="229" customWidth="1"/>
    <col min="8" max="8" width="14.00390625" style="229" customWidth="1"/>
    <col min="9" max="9" width="15.8515625" style="229" customWidth="1"/>
    <col min="10" max="11" width="22.28125" style="229" customWidth="1"/>
    <col min="12" max="12" width="9.28125" style="229" customWidth="1"/>
    <col min="13" max="13" width="10.8515625" style="229" hidden="1" customWidth="1"/>
    <col min="14" max="14" width="9.28125" style="229" hidden="1" customWidth="1"/>
    <col min="15" max="20" width="14.140625" style="229" hidden="1" customWidth="1"/>
    <col min="21" max="21" width="16.28125" style="229" hidden="1" customWidth="1"/>
    <col min="22" max="22" width="12.28125" style="229" customWidth="1"/>
    <col min="23" max="23" width="16.28125" style="229" customWidth="1"/>
    <col min="24" max="24" width="12.28125" style="229" customWidth="1"/>
    <col min="25" max="25" width="15.00390625" style="229" customWidth="1"/>
    <col min="26" max="26" width="11.00390625" style="229" customWidth="1"/>
    <col min="27" max="27" width="15.00390625" style="229" customWidth="1"/>
    <col min="28" max="28" width="16.28125" style="229" customWidth="1"/>
    <col min="29" max="29" width="11.00390625" style="229" customWidth="1"/>
    <col min="30" max="30" width="15.00390625" style="229" customWidth="1"/>
    <col min="31" max="31" width="16.28125" style="229" customWidth="1"/>
    <col min="32" max="43" width="9.28125" style="229" customWidth="1"/>
    <col min="44" max="65" width="9.28125" style="229" hidden="1" customWidth="1"/>
    <col min="66" max="16384" width="9.28125" style="229" customWidth="1"/>
  </cols>
  <sheetData>
    <row r="1" ht="12"/>
    <row r="2" spans="12:46" ht="36.95" customHeight="1">
      <c r="L2" s="375" t="s">
        <v>6</v>
      </c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82" t="s">
        <v>120</v>
      </c>
    </row>
    <row r="3" spans="2:46" ht="6.95" customHeight="1">
      <c r="B3" s="83"/>
      <c r="C3" s="84"/>
      <c r="D3" s="84"/>
      <c r="E3" s="84"/>
      <c r="F3" s="84"/>
      <c r="G3" s="84"/>
      <c r="H3" s="84"/>
      <c r="I3" s="84"/>
      <c r="J3" s="84"/>
      <c r="K3" s="84"/>
      <c r="L3" s="85"/>
      <c r="AT3" s="82" t="s">
        <v>83</v>
      </c>
    </row>
    <row r="4" spans="2:46" ht="24.95" customHeight="1">
      <c r="B4" s="85"/>
      <c r="D4" s="86" t="s">
        <v>127</v>
      </c>
      <c r="L4" s="85"/>
      <c r="M4" s="87" t="s">
        <v>11</v>
      </c>
      <c r="AT4" s="82" t="s">
        <v>4</v>
      </c>
    </row>
    <row r="5" spans="2:12" ht="6.95" customHeight="1">
      <c r="B5" s="85"/>
      <c r="L5" s="85"/>
    </row>
    <row r="6" spans="2:12" ht="12" customHeight="1">
      <c r="B6" s="85"/>
      <c r="D6" s="228" t="s">
        <v>17</v>
      </c>
      <c r="L6" s="85"/>
    </row>
    <row r="7" spans="2:12" ht="16.5" customHeight="1">
      <c r="B7" s="85"/>
      <c r="E7" s="373" t="str">
        <f>'Rekapitulace stavby'!K6</f>
        <v>Domov ve Věži - Komunitní bydlení II</v>
      </c>
      <c r="F7" s="374"/>
      <c r="G7" s="374"/>
      <c r="H7" s="374"/>
      <c r="L7" s="85"/>
    </row>
    <row r="8" spans="1:31" s="92" customFormat="1" ht="12" customHeight="1">
      <c r="A8" s="227"/>
      <c r="B8" s="90"/>
      <c r="C8" s="227"/>
      <c r="D8" s="228" t="s">
        <v>128</v>
      </c>
      <c r="E8" s="227"/>
      <c r="F8" s="227"/>
      <c r="G8" s="227"/>
      <c r="H8" s="227"/>
      <c r="I8" s="227"/>
      <c r="J8" s="227"/>
      <c r="K8" s="227"/>
      <c r="L8" s="91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</row>
    <row r="9" spans="1:31" s="92" customFormat="1" ht="16.5" customHeight="1">
      <c r="A9" s="227"/>
      <c r="B9" s="90"/>
      <c r="C9" s="227"/>
      <c r="D9" s="227"/>
      <c r="E9" s="371" t="s">
        <v>3341</v>
      </c>
      <c r="F9" s="372"/>
      <c r="G9" s="372"/>
      <c r="H9" s="372"/>
      <c r="I9" s="227"/>
      <c r="J9" s="227"/>
      <c r="K9" s="227"/>
      <c r="L9" s="91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</row>
    <row r="10" spans="1:31" s="92" customFormat="1" ht="12">
      <c r="A10" s="227"/>
      <c r="B10" s="90"/>
      <c r="C10" s="227"/>
      <c r="D10" s="227"/>
      <c r="E10" s="227"/>
      <c r="F10" s="227"/>
      <c r="G10" s="227"/>
      <c r="H10" s="227"/>
      <c r="I10" s="227"/>
      <c r="J10" s="227"/>
      <c r="K10" s="227"/>
      <c r="L10" s="91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</row>
    <row r="11" spans="1:31" s="92" customFormat="1" ht="12" customHeight="1">
      <c r="A11" s="227"/>
      <c r="B11" s="90"/>
      <c r="C11" s="227"/>
      <c r="D11" s="228" t="s">
        <v>19</v>
      </c>
      <c r="E11" s="227"/>
      <c r="F11" s="93" t="s">
        <v>3</v>
      </c>
      <c r="G11" s="227"/>
      <c r="H11" s="227"/>
      <c r="I11" s="228" t="s">
        <v>20</v>
      </c>
      <c r="J11" s="93" t="s">
        <v>3</v>
      </c>
      <c r="K11" s="227"/>
      <c r="L11" s="91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</row>
    <row r="12" spans="1:31" s="92" customFormat="1" ht="12" customHeight="1">
      <c r="A12" s="227"/>
      <c r="B12" s="90"/>
      <c r="C12" s="227"/>
      <c r="D12" s="228" t="s">
        <v>21</v>
      </c>
      <c r="E12" s="227"/>
      <c r="F12" s="93" t="s">
        <v>22</v>
      </c>
      <c r="G12" s="227"/>
      <c r="H12" s="227"/>
      <c r="I12" s="228" t="s">
        <v>23</v>
      </c>
      <c r="J12" s="94">
        <f>'Rekapitulace stavby'!AN8</f>
        <v>44315</v>
      </c>
      <c r="K12" s="227"/>
      <c r="L12" s="91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</row>
    <row r="13" spans="1:31" s="92" customFormat="1" ht="10.9" customHeight="1">
      <c r="A13" s="227"/>
      <c r="B13" s="90"/>
      <c r="C13" s="227"/>
      <c r="D13" s="227"/>
      <c r="E13" s="227"/>
      <c r="F13" s="227"/>
      <c r="G13" s="227"/>
      <c r="H13" s="227"/>
      <c r="I13" s="227"/>
      <c r="J13" s="227"/>
      <c r="K13" s="227"/>
      <c r="L13" s="91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</row>
    <row r="14" spans="1:31" s="92" customFormat="1" ht="12" customHeight="1">
      <c r="A14" s="227"/>
      <c r="B14" s="90"/>
      <c r="C14" s="227"/>
      <c r="D14" s="228" t="s">
        <v>24</v>
      </c>
      <c r="E14" s="227"/>
      <c r="F14" s="227"/>
      <c r="G14" s="227"/>
      <c r="H14" s="227"/>
      <c r="I14" s="228" t="s">
        <v>25</v>
      </c>
      <c r="J14" s="93" t="s">
        <v>26</v>
      </c>
      <c r="K14" s="227"/>
      <c r="L14" s="91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</row>
    <row r="15" spans="1:31" s="92" customFormat="1" ht="18" customHeight="1">
      <c r="A15" s="227"/>
      <c r="B15" s="90"/>
      <c r="C15" s="227"/>
      <c r="D15" s="227"/>
      <c r="E15" s="93" t="s">
        <v>27</v>
      </c>
      <c r="F15" s="227"/>
      <c r="G15" s="227"/>
      <c r="H15" s="227"/>
      <c r="I15" s="228" t="s">
        <v>28</v>
      </c>
      <c r="J15" s="93" t="s">
        <v>29</v>
      </c>
      <c r="K15" s="227"/>
      <c r="L15" s="91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</row>
    <row r="16" spans="1:31" s="92" customFormat="1" ht="6.95" customHeight="1">
      <c r="A16" s="227"/>
      <c r="B16" s="90"/>
      <c r="C16" s="227"/>
      <c r="D16" s="227"/>
      <c r="E16" s="227"/>
      <c r="F16" s="227"/>
      <c r="G16" s="227"/>
      <c r="H16" s="227"/>
      <c r="I16" s="227"/>
      <c r="J16" s="227"/>
      <c r="K16" s="227"/>
      <c r="L16" s="91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</row>
    <row r="17" spans="1:31" s="92" customFormat="1" ht="12" customHeight="1">
      <c r="A17" s="227"/>
      <c r="B17" s="90"/>
      <c r="C17" s="227"/>
      <c r="D17" s="228" t="s">
        <v>30</v>
      </c>
      <c r="E17" s="227"/>
      <c r="F17" s="227"/>
      <c r="G17" s="227"/>
      <c r="H17" s="227"/>
      <c r="I17" s="228" t="s">
        <v>25</v>
      </c>
      <c r="J17" s="230" t="str">
        <f>'Rekapitulace stavby'!AN13</f>
        <v>Vyplň údaj</v>
      </c>
      <c r="K17" s="227"/>
      <c r="L17" s="91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</row>
    <row r="18" spans="1:31" s="92" customFormat="1" ht="18" customHeight="1">
      <c r="A18" s="227"/>
      <c r="B18" s="90"/>
      <c r="C18" s="227"/>
      <c r="D18" s="227"/>
      <c r="E18" s="377" t="str">
        <f>'Rekapitulace stavby'!E14</f>
        <v>Vyplň údaj</v>
      </c>
      <c r="F18" s="378"/>
      <c r="G18" s="378"/>
      <c r="H18" s="378"/>
      <c r="I18" s="228" t="s">
        <v>28</v>
      </c>
      <c r="J18" s="230" t="str">
        <f>'Rekapitulace stavby'!AN14</f>
        <v>Vyplň údaj</v>
      </c>
      <c r="K18" s="227"/>
      <c r="L18" s="91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</row>
    <row r="19" spans="1:31" s="92" customFormat="1" ht="6.95" customHeight="1">
      <c r="A19" s="227"/>
      <c r="B19" s="90"/>
      <c r="C19" s="227"/>
      <c r="D19" s="227"/>
      <c r="E19" s="227"/>
      <c r="F19" s="227"/>
      <c r="G19" s="227"/>
      <c r="H19" s="227"/>
      <c r="I19" s="227"/>
      <c r="J19" s="227"/>
      <c r="K19" s="227"/>
      <c r="L19" s="91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</row>
    <row r="20" spans="1:31" s="92" customFormat="1" ht="12" customHeight="1">
      <c r="A20" s="227"/>
      <c r="B20" s="90"/>
      <c r="C20" s="227"/>
      <c r="D20" s="228" t="s">
        <v>32</v>
      </c>
      <c r="E20" s="227"/>
      <c r="F20" s="227"/>
      <c r="G20" s="227"/>
      <c r="H20" s="227"/>
      <c r="I20" s="228" t="s">
        <v>25</v>
      </c>
      <c r="J20" s="93" t="s">
        <v>33</v>
      </c>
      <c r="K20" s="227"/>
      <c r="L20" s="91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</row>
    <row r="21" spans="1:31" s="92" customFormat="1" ht="18" customHeight="1">
      <c r="A21" s="227"/>
      <c r="B21" s="90"/>
      <c r="C21" s="227"/>
      <c r="D21" s="227"/>
      <c r="E21" s="93" t="s">
        <v>34</v>
      </c>
      <c r="F21" s="227"/>
      <c r="G21" s="227"/>
      <c r="H21" s="227"/>
      <c r="I21" s="228" t="s">
        <v>28</v>
      </c>
      <c r="J21" s="93" t="s">
        <v>35</v>
      </c>
      <c r="K21" s="227"/>
      <c r="L21" s="91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</row>
    <row r="22" spans="1:31" s="92" customFormat="1" ht="6.95" customHeight="1">
      <c r="A22" s="227"/>
      <c r="B22" s="90"/>
      <c r="C22" s="227"/>
      <c r="D22" s="227"/>
      <c r="E22" s="227"/>
      <c r="F22" s="227"/>
      <c r="G22" s="227"/>
      <c r="H22" s="227"/>
      <c r="I22" s="227"/>
      <c r="J22" s="227"/>
      <c r="K22" s="227"/>
      <c r="L22" s="91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</row>
    <row r="23" spans="1:31" s="92" customFormat="1" ht="12" customHeight="1">
      <c r="A23" s="227"/>
      <c r="B23" s="90"/>
      <c r="C23" s="227"/>
      <c r="D23" s="228" t="s">
        <v>37</v>
      </c>
      <c r="E23" s="227"/>
      <c r="F23" s="227"/>
      <c r="G23" s="227"/>
      <c r="H23" s="227"/>
      <c r="I23" s="228" t="s">
        <v>25</v>
      </c>
      <c r="J23" s="93" t="str">
        <f>IF('Rekapitulace stavby'!AN19="","",'Rekapitulace stavby'!AN19)</f>
        <v/>
      </c>
      <c r="K23" s="227"/>
      <c r="L23" s="91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</row>
    <row r="24" spans="1:31" s="92" customFormat="1" ht="18" customHeight="1">
      <c r="A24" s="227"/>
      <c r="B24" s="90"/>
      <c r="C24" s="227"/>
      <c r="D24" s="227"/>
      <c r="E24" s="93" t="str">
        <f>IF('Rekapitulace stavby'!E20="","",'Rekapitulace stavby'!E20)</f>
        <v xml:space="preserve"> </v>
      </c>
      <c r="F24" s="227"/>
      <c r="G24" s="227"/>
      <c r="H24" s="227"/>
      <c r="I24" s="228" t="s">
        <v>28</v>
      </c>
      <c r="J24" s="93" t="str">
        <f>IF('Rekapitulace stavby'!AN20="","",'Rekapitulace stavby'!AN20)</f>
        <v/>
      </c>
      <c r="K24" s="227"/>
      <c r="L24" s="91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</row>
    <row r="25" spans="1:31" s="92" customFormat="1" ht="6.95" customHeight="1">
      <c r="A25" s="227"/>
      <c r="B25" s="90"/>
      <c r="C25" s="227"/>
      <c r="D25" s="227"/>
      <c r="E25" s="227"/>
      <c r="F25" s="227"/>
      <c r="G25" s="227"/>
      <c r="H25" s="227"/>
      <c r="I25" s="227"/>
      <c r="J25" s="227"/>
      <c r="K25" s="227"/>
      <c r="L25" s="91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</row>
    <row r="26" spans="1:31" s="92" customFormat="1" ht="12" customHeight="1">
      <c r="A26" s="227"/>
      <c r="B26" s="90"/>
      <c r="C26" s="227"/>
      <c r="D26" s="228" t="s">
        <v>39</v>
      </c>
      <c r="E26" s="227"/>
      <c r="F26" s="227"/>
      <c r="G26" s="227"/>
      <c r="H26" s="227"/>
      <c r="I26" s="227"/>
      <c r="J26" s="227"/>
      <c r="K26" s="227"/>
      <c r="L26" s="91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</row>
    <row r="27" spans="1:31" s="98" customFormat="1" ht="16.5" customHeight="1">
      <c r="A27" s="95"/>
      <c r="B27" s="96"/>
      <c r="C27" s="95"/>
      <c r="D27" s="95"/>
      <c r="E27" s="379" t="s">
        <v>3</v>
      </c>
      <c r="F27" s="379"/>
      <c r="G27" s="379"/>
      <c r="H27" s="37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92" customFormat="1" ht="6.95" customHeight="1">
      <c r="A28" s="227"/>
      <c r="B28" s="90"/>
      <c r="C28" s="227"/>
      <c r="D28" s="227"/>
      <c r="E28" s="227"/>
      <c r="F28" s="227"/>
      <c r="G28" s="227"/>
      <c r="H28" s="227"/>
      <c r="I28" s="227"/>
      <c r="J28" s="227"/>
      <c r="K28" s="227"/>
      <c r="L28" s="91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</row>
    <row r="29" spans="1:31" s="92" customFormat="1" ht="6.95" customHeight="1">
      <c r="A29" s="227"/>
      <c r="B29" s="90"/>
      <c r="C29" s="227"/>
      <c r="D29" s="99"/>
      <c r="E29" s="99"/>
      <c r="F29" s="99"/>
      <c r="G29" s="99"/>
      <c r="H29" s="99"/>
      <c r="I29" s="99"/>
      <c r="J29" s="99"/>
      <c r="K29" s="99"/>
      <c r="L29" s="91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</row>
    <row r="30" spans="1:31" s="92" customFormat="1" ht="25.35" customHeight="1">
      <c r="A30" s="227"/>
      <c r="B30" s="90"/>
      <c r="C30" s="227"/>
      <c r="D30" s="100" t="s">
        <v>41</v>
      </c>
      <c r="E30" s="227"/>
      <c r="F30" s="227"/>
      <c r="G30" s="227"/>
      <c r="H30" s="227"/>
      <c r="I30" s="227"/>
      <c r="J30" s="101">
        <f>ROUND(J85,2)</f>
        <v>0</v>
      </c>
      <c r="K30" s="227"/>
      <c r="L30" s="91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</row>
    <row r="31" spans="1:31" s="92" customFormat="1" ht="6.95" customHeight="1">
      <c r="A31" s="227"/>
      <c r="B31" s="90"/>
      <c r="C31" s="227"/>
      <c r="D31" s="99"/>
      <c r="E31" s="99"/>
      <c r="F31" s="99"/>
      <c r="G31" s="99"/>
      <c r="H31" s="99"/>
      <c r="I31" s="99"/>
      <c r="J31" s="99"/>
      <c r="K31" s="99"/>
      <c r="L31" s="91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</row>
    <row r="32" spans="1:31" s="92" customFormat="1" ht="14.45" customHeight="1">
      <c r="A32" s="227"/>
      <c r="B32" s="90"/>
      <c r="C32" s="227"/>
      <c r="D32" s="227"/>
      <c r="E32" s="227"/>
      <c r="F32" s="102" t="s">
        <v>43</v>
      </c>
      <c r="G32" s="227"/>
      <c r="H32" s="227"/>
      <c r="I32" s="102" t="s">
        <v>42</v>
      </c>
      <c r="J32" s="102" t="s">
        <v>44</v>
      </c>
      <c r="K32" s="227"/>
      <c r="L32" s="91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</row>
    <row r="33" spans="1:31" s="92" customFormat="1" ht="14.45" customHeight="1">
      <c r="A33" s="227"/>
      <c r="B33" s="90"/>
      <c r="C33" s="227"/>
      <c r="D33" s="103" t="s">
        <v>45</v>
      </c>
      <c r="E33" s="228" t="s">
        <v>46</v>
      </c>
      <c r="F33" s="104">
        <f>ROUND((SUM(BE85:BE122)),2)</f>
        <v>0</v>
      </c>
      <c r="G33" s="227"/>
      <c r="H33" s="227"/>
      <c r="I33" s="105">
        <v>0.21</v>
      </c>
      <c r="J33" s="104">
        <f>ROUND(((SUM(BE85:BE122))*I33),2)</f>
        <v>0</v>
      </c>
      <c r="K33" s="227"/>
      <c r="L33" s="91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</row>
    <row r="34" spans="1:31" s="92" customFormat="1" ht="14.45" customHeight="1">
      <c r="A34" s="227"/>
      <c r="B34" s="90"/>
      <c r="C34" s="227"/>
      <c r="D34" s="227"/>
      <c r="E34" s="228" t="s">
        <v>47</v>
      </c>
      <c r="F34" s="104">
        <f>ROUND((SUM(BF85:BF122)),2)</f>
        <v>0</v>
      </c>
      <c r="G34" s="227"/>
      <c r="H34" s="227"/>
      <c r="I34" s="105">
        <v>0.15</v>
      </c>
      <c r="J34" s="104">
        <f>ROUND(((SUM(BF85:BF122))*I34),2)</f>
        <v>0</v>
      </c>
      <c r="K34" s="227"/>
      <c r="L34" s="91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</row>
    <row r="35" spans="1:31" s="92" customFormat="1" ht="14.45" customHeight="1" hidden="1">
      <c r="A35" s="227"/>
      <c r="B35" s="90"/>
      <c r="C35" s="227"/>
      <c r="D35" s="227"/>
      <c r="E35" s="228" t="s">
        <v>48</v>
      </c>
      <c r="F35" s="104">
        <f>ROUND((SUM(BG85:BG122)),2)</f>
        <v>0</v>
      </c>
      <c r="G35" s="227"/>
      <c r="H35" s="227"/>
      <c r="I35" s="105">
        <v>0.21</v>
      </c>
      <c r="J35" s="104">
        <f>0</f>
        <v>0</v>
      </c>
      <c r="K35" s="227"/>
      <c r="L35" s="91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</row>
    <row r="36" spans="1:31" s="92" customFormat="1" ht="14.45" customHeight="1" hidden="1">
      <c r="A36" s="227"/>
      <c r="B36" s="90"/>
      <c r="C36" s="227"/>
      <c r="D36" s="227"/>
      <c r="E36" s="228" t="s">
        <v>49</v>
      </c>
      <c r="F36" s="104">
        <f>ROUND((SUM(BH85:BH122)),2)</f>
        <v>0</v>
      </c>
      <c r="G36" s="227"/>
      <c r="H36" s="227"/>
      <c r="I36" s="105">
        <v>0.15</v>
      </c>
      <c r="J36" s="104">
        <f>0</f>
        <v>0</v>
      </c>
      <c r="K36" s="227"/>
      <c r="L36" s="91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</row>
    <row r="37" spans="1:31" s="92" customFormat="1" ht="14.45" customHeight="1" hidden="1">
      <c r="A37" s="227"/>
      <c r="B37" s="90"/>
      <c r="C37" s="227"/>
      <c r="D37" s="227"/>
      <c r="E37" s="228" t="s">
        <v>50</v>
      </c>
      <c r="F37" s="104">
        <f>ROUND((SUM(BI85:BI122)),2)</f>
        <v>0</v>
      </c>
      <c r="G37" s="227"/>
      <c r="H37" s="227"/>
      <c r="I37" s="105">
        <v>0</v>
      </c>
      <c r="J37" s="104">
        <f>0</f>
        <v>0</v>
      </c>
      <c r="K37" s="227"/>
      <c r="L37" s="91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</row>
    <row r="38" spans="1:31" s="92" customFormat="1" ht="6.95" customHeight="1">
      <c r="A38" s="227"/>
      <c r="B38" s="90"/>
      <c r="C38" s="227"/>
      <c r="D38" s="227"/>
      <c r="E38" s="227"/>
      <c r="F38" s="227"/>
      <c r="G38" s="227"/>
      <c r="H38" s="227"/>
      <c r="I38" s="227"/>
      <c r="J38" s="227"/>
      <c r="K38" s="227"/>
      <c r="L38" s="91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</row>
    <row r="39" spans="1:31" s="92" customFormat="1" ht="25.35" customHeight="1">
      <c r="A39" s="227"/>
      <c r="B39" s="90"/>
      <c r="C39" s="106"/>
      <c r="D39" s="107" t="s">
        <v>51</v>
      </c>
      <c r="E39" s="108"/>
      <c r="F39" s="108"/>
      <c r="G39" s="109" t="s">
        <v>52</v>
      </c>
      <c r="H39" s="110" t="s">
        <v>53</v>
      </c>
      <c r="I39" s="108"/>
      <c r="J39" s="111">
        <f>SUM(J30:J37)</f>
        <v>0</v>
      </c>
      <c r="K39" s="112"/>
      <c r="L39" s="91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</row>
    <row r="40" spans="1:31" s="92" customFormat="1" ht="14.45" customHeight="1">
      <c r="A40" s="227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91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</row>
    <row r="44" spans="1:31" s="92" customFormat="1" ht="6.95" customHeight="1">
      <c r="A44" s="227"/>
      <c r="B44" s="115"/>
      <c r="C44" s="116"/>
      <c r="D44" s="116"/>
      <c r="E44" s="116"/>
      <c r="F44" s="116"/>
      <c r="G44" s="116"/>
      <c r="H44" s="116"/>
      <c r="I44" s="116"/>
      <c r="J44" s="116"/>
      <c r="K44" s="116"/>
      <c r="L44" s="91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</row>
    <row r="45" spans="1:31" s="92" customFormat="1" ht="24.95" customHeight="1">
      <c r="A45" s="227"/>
      <c r="B45" s="90"/>
      <c r="C45" s="86" t="s">
        <v>130</v>
      </c>
      <c r="D45" s="227"/>
      <c r="E45" s="227"/>
      <c r="F45" s="227"/>
      <c r="G45" s="227"/>
      <c r="H45" s="227"/>
      <c r="I45" s="227"/>
      <c r="J45" s="227"/>
      <c r="K45" s="227"/>
      <c r="L45" s="91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</row>
    <row r="46" spans="1:31" s="92" customFormat="1" ht="6.95" customHeight="1">
      <c r="A46" s="227"/>
      <c r="B46" s="90"/>
      <c r="C46" s="227"/>
      <c r="D46" s="227"/>
      <c r="E46" s="227"/>
      <c r="F46" s="227"/>
      <c r="G46" s="227"/>
      <c r="H46" s="227"/>
      <c r="I46" s="227"/>
      <c r="J46" s="227"/>
      <c r="K46" s="227"/>
      <c r="L46" s="91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</row>
    <row r="47" spans="1:31" s="92" customFormat="1" ht="12" customHeight="1">
      <c r="A47" s="227"/>
      <c r="B47" s="90"/>
      <c r="C47" s="228" t="s">
        <v>17</v>
      </c>
      <c r="D47" s="227"/>
      <c r="E47" s="227"/>
      <c r="F47" s="227"/>
      <c r="G47" s="227"/>
      <c r="H47" s="227"/>
      <c r="I47" s="227"/>
      <c r="J47" s="227"/>
      <c r="K47" s="227"/>
      <c r="L47" s="91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</row>
    <row r="48" spans="1:31" s="92" customFormat="1" ht="16.5" customHeight="1">
      <c r="A48" s="227"/>
      <c r="B48" s="90"/>
      <c r="C48" s="227"/>
      <c r="D48" s="227"/>
      <c r="E48" s="373" t="str">
        <f>E7</f>
        <v>Domov ve Věži - Komunitní bydlení II</v>
      </c>
      <c r="F48" s="374"/>
      <c r="G48" s="374"/>
      <c r="H48" s="374"/>
      <c r="I48" s="227"/>
      <c r="J48" s="227"/>
      <c r="K48" s="227"/>
      <c r="L48" s="91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</row>
    <row r="49" spans="1:31" s="92" customFormat="1" ht="12" customHeight="1">
      <c r="A49" s="227"/>
      <c r="B49" s="90"/>
      <c r="C49" s="228" t="s">
        <v>128</v>
      </c>
      <c r="D49" s="227"/>
      <c r="E49" s="227"/>
      <c r="F49" s="227"/>
      <c r="G49" s="227"/>
      <c r="H49" s="227"/>
      <c r="I49" s="227"/>
      <c r="J49" s="227"/>
      <c r="K49" s="227"/>
      <c r="L49" s="91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</row>
    <row r="50" spans="1:31" s="92" customFormat="1" ht="16.5" customHeight="1">
      <c r="A50" s="227"/>
      <c r="B50" s="90"/>
      <c r="C50" s="227"/>
      <c r="D50" s="227"/>
      <c r="E50" s="371" t="str">
        <f>E9</f>
        <v>SO 07 - Opěrná zídka a venkovní schodiště</v>
      </c>
      <c r="F50" s="372"/>
      <c r="G50" s="372"/>
      <c r="H50" s="372"/>
      <c r="I50" s="227"/>
      <c r="J50" s="227"/>
      <c r="K50" s="227"/>
      <c r="L50" s="91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</row>
    <row r="51" spans="1:31" s="92" customFormat="1" ht="6.95" customHeight="1">
      <c r="A51" s="227"/>
      <c r="B51" s="90"/>
      <c r="C51" s="227"/>
      <c r="D51" s="227"/>
      <c r="E51" s="227"/>
      <c r="F51" s="227"/>
      <c r="G51" s="227"/>
      <c r="H51" s="227"/>
      <c r="I51" s="227"/>
      <c r="J51" s="227"/>
      <c r="K51" s="227"/>
      <c r="L51" s="91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</row>
    <row r="52" spans="1:31" s="92" customFormat="1" ht="12" customHeight="1">
      <c r="A52" s="227"/>
      <c r="B52" s="90"/>
      <c r="C52" s="228" t="s">
        <v>21</v>
      </c>
      <c r="D52" s="227"/>
      <c r="E52" s="227"/>
      <c r="F52" s="93" t="str">
        <f>F12</f>
        <v>Obec Věž</v>
      </c>
      <c r="G52" s="227"/>
      <c r="H52" s="227"/>
      <c r="I52" s="228" t="s">
        <v>23</v>
      </c>
      <c r="J52" s="94">
        <f>IF(J12="","",J12)</f>
        <v>44315</v>
      </c>
      <c r="K52" s="227"/>
      <c r="L52" s="91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</row>
    <row r="53" spans="1:31" s="92" customFormat="1" ht="6.95" customHeight="1">
      <c r="A53" s="227"/>
      <c r="B53" s="90"/>
      <c r="C53" s="227"/>
      <c r="D53" s="227"/>
      <c r="E53" s="227"/>
      <c r="F53" s="227"/>
      <c r="G53" s="227"/>
      <c r="H53" s="227"/>
      <c r="I53" s="227"/>
      <c r="J53" s="227"/>
      <c r="K53" s="227"/>
      <c r="L53" s="91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</row>
    <row r="54" spans="1:31" s="92" customFormat="1" ht="40.15" customHeight="1">
      <c r="A54" s="227"/>
      <c r="B54" s="90"/>
      <c r="C54" s="228" t="s">
        <v>24</v>
      </c>
      <c r="D54" s="227"/>
      <c r="E54" s="227"/>
      <c r="F54" s="93" t="str">
        <f>E15</f>
        <v xml:space="preserve">Kraj Vysočina, Žižkova 1882/57, 587 33 Jihlava </v>
      </c>
      <c r="G54" s="227"/>
      <c r="H54" s="227"/>
      <c r="I54" s="228" t="s">
        <v>32</v>
      </c>
      <c r="J54" s="231" t="str">
        <f>E21</f>
        <v>INVENTE s.r.o., Žerotínova 483/1, 370 04 Č. Buděj.</v>
      </c>
      <c r="K54" s="227"/>
      <c r="L54" s="91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</row>
    <row r="55" spans="1:31" s="92" customFormat="1" ht="15.2" customHeight="1">
      <c r="A55" s="227"/>
      <c r="B55" s="90"/>
      <c r="C55" s="228" t="s">
        <v>30</v>
      </c>
      <c r="D55" s="227"/>
      <c r="E55" s="227"/>
      <c r="F55" s="93" t="str">
        <f>IF(E18="","",E18)</f>
        <v>Vyplň údaj</v>
      </c>
      <c r="G55" s="227"/>
      <c r="H55" s="227"/>
      <c r="I55" s="228" t="s">
        <v>37</v>
      </c>
      <c r="J55" s="231" t="str">
        <f>E24</f>
        <v xml:space="preserve"> </v>
      </c>
      <c r="K55" s="227"/>
      <c r="L55" s="91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</row>
    <row r="56" spans="1:31" s="92" customFormat="1" ht="10.35" customHeight="1">
      <c r="A56" s="227"/>
      <c r="B56" s="90"/>
      <c r="C56" s="227"/>
      <c r="D56" s="227"/>
      <c r="E56" s="227"/>
      <c r="F56" s="227"/>
      <c r="G56" s="227"/>
      <c r="H56" s="227"/>
      <c r="I56" s="227"/>
      <c r="J56" s="227"/>
      <c r="K56" s="227"/>
      <c r="L56" s="91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</row>
    <row r="57" spans="1:31" s="92" customFormat="1" ht="29.25" customHeight="1">
      <c r="A57" s="227"/>
      <c r="B57" s="90"/>
      <c r="C57" s="118" t="s">
        <v>131</v>
      </c>
      <c r="D57" s="106"/>
      <c r="E57" s="106"/>
      <c r="F57" s="106"/>
      <c r="G57" s="106"/>
      <c r="H57" s="106"/>
      <c r="I57" s="106"/>
      <c r="J57" s="119" t="s">
        <v>132</v>
      </c>
      <c r="K57" s="106"/>
      <c r="L57" s="91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</row>
    <row r="58" spans="1:31" s="92" customFormat="1" ht="10.35" customHeight="1">
      <c r="A58" s="227"/>
      <c r="B58" s="90"/>
      <c r="C58" s="227"/>
      <c r="D58" s="227"/>
      <c r="E58" s="227"/>
      <c r="F58" s="227"/>
      <c r="G58" s="227"/>
      <c r="H58" s="227"/>
      <c r="I58" s="227"/>
      <c r="J58" s="227"/>
      <c r="K58" s="227"/>
      <c r="L58" s="91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</row>
    <row r="59" spans="1:47" s="92" customFormat="1" ht="22.9" customHeight="1">
      <c r="A59" s="227"/>
      <c r="B59" s="90"/>
      <c r="C59" s="120" t="s">
        <v>73</v>
      </c>
      <c r="D59" s="227"/>
      <c r="E59" s="227"/>
      <c r="F59" s="227"/>
      <c r="G59" s="227"/>
      <c r="H59" s="227"/>
      <c r="I59" s="227"/>
      <c r="J59" s="101">
        <f>J85</f>
        <v>0</v>
      </c>
      <c r="K59" s="227"/>
      <c r="L59" s="91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U59" s="82" t="s">
        <v>133</v>
      </c>
    </row>
    <row r="60" spans="2:12" s="121" customFormat="1" ht="24.95" customHeight="1">
      <c r="B60" s="122"/>
      <c r="D60" s="123" t="s">
        <v>134</v>
      </c>
      <c r="E60" s="124"/>
      <c r="F60" s="124"/>
      <c r="G60" s="124"/>
      <c r="H60" s="124"/>
      <c r="I60" s="124"/>
      <c r="J60" s="125">
        <f>J86</f>
        <v>0</v>
      </c>
      <c r="L60" s="122"/>
    </row>
    <row r="61" spans="2:12" s="126" customFormat="1" ht="19.9" customHeight="1">
      <c r="B61" s="127"/>
      <c r="D61" s="128" t="s">
        <v>135</v>
      </c>
      <c r="E61" s="129"/>
      <c r="F61" s="129"/>
      <c r="G61" s="129"/>
      <c r="H61" s="129"/>
      <c r="I61" s="129"/>
      <c r="J61" s="130">
        <f>J87</f>
        <v>0</v>
      </c>
      <c r="L61" s="127"/>
    </row>
    <row r="62" spans="2:12" s="126" customFormat="1" ht="19.9" customHeight="1">
      <c r="B62" s="127"/>
      <c r="D62" s="128" t="s">
        <v>137</v>
      </c>
      <c r="E62" s="129"/>
      <c r="F62" s="129"/>
      <c r="G62" s="129"/>
      <c r="H62" s="129"/>
      <c r="I62" s="129"/>
      <c r="J62" s="130">
        <f>J104</f>
        <v>0</v>
      </c>
      <c r="L62" s="127"/>
    </row>
    <row r="63" spans="2:12" s="126" customFormat="1" ht="19.9" customHeight="1">
      <c r="B63" s="127"/>
      <c r="D63" s="128" t="s">
        <v>138</v>
      </c>
      <c r="E63" s="129"/>
      <c r="F63" s="129"/>
      <c r="G63" s="129"/>
      <c r="H63" s="129"/>
      <c r="I63" s="129"/>
      <c r="J63" s="130">
        <f>J109</f>
        <v>0</v>
      </c>
      <c r="L63" s="127"/>
    </row>
    <row r="64" spans="2:12" s="121" customFormat="1" ht="24.95" customHeight="1">
      <c r="B64" s="122"/>
      <c r="D64" s="123" t="s">
        <v>142</v>
      </c>
      <c r="E64" s="124"/>
      <c r="F64" s="124"/>
      <c r="G64" s="124"/>
      <c r="H64" s="124"/>
      <c r="I64" s="124"/>
      <c r="J64" s="125">
        <f>J115</f>
        <v>0</v>
      </c>
      <c r="L64" s="122"/>
    </row>
    <row r="65" spans="2:12" s="126" customFormat="1" ht="19.9" customHeight="1">
      <c r="B65" s="127"/>
      <c r="D65" s="128" t="s">
        <v>3342</v>
      </c>
      <c r="E65" s="129"/>
      <c r="F65" s="129"/>
      <c r="G65" s="129"/>
      <c r="H65" s="129"/>
      <c r="I65" s="129"/>
      <c r="J65" s="130">
        <f>J116</f>
        <v>0</v>
      </c>
      <c r="L65" s="127"/>
    </row>
    <row r="66" spans="1:31" s="92" customFormat="1" ht="21.75" customHeight="1">
      <c r="A66" s="227"/>
      <c r="B66" s="90"/>
      <c r="C66" s="227"/>
      <c r="D66" s="227"/>
      <c r="E66" s="227"/>
      <c r="F66" s="227"/>
      <c r="G66" s="227"/>
      <c r="H66" s="227"/>
      <c r="I66" s="227"/>
      <c r="J66" s="227"/>
      <c r="K66" s="227"/>
      <c r="L66" s="91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</row>
    <row r="67" spans="1:31" s="92" customFormat="1" ht="6.95" customHeight="1">
      <c r="A67" s="227"/>
      <c r="B67" s="113"/>
      <c r="C67" s="114"/>
      <c r="D67" s="114"/>
      <c r="E67" s="114"/>
      <c r="F67" s="114"/>
      <c r="G67" s="114"/>
      <c r="H67" s="114"/>
      <c r="I67" s="114"/>
      <c r="J67" s="114"/>
      <c r="K67" s="114"/>
      <c r="L67" s="91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</row>
    <row r="71" spans="1:31" s="92" customFormat="1" ht="6.95" customHeight="1">
      <c r="A71" s="227"/>
      <c r="B71" s="115"/>
      <c r="C71" s="116"/>
      <c r="D71" s="116"/>
      <c r="E71" s="116"/>
      <c r="F71" s="116"/>
      <c r="G71" s="116"/>
      <c r="H71" s="116"/>
      <c r="I71" s="116"/>
      <c r="J71" s="116"/>
      <c r="K71" s="116"/>
      <c r="L71" s="91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</row>
    <row r="72" spans="1:31" s="92" customFormat="1" ht="24.95" customHeight="1">
      <c r="A72" s="227"/>
      <c r="B72" s="90"/>
      <c r="C72" s="86" t="s">
        <v>156</v>
      </c>
      <c r="D72" s="227"/>
      <c r="E72" s="227"/>
      <c r="F72" s="227"/>
      <c r="G72" s="227"/>
      <c r="H72" s="227"/>
      <c r="I72" s="227"/>
      <c r="J72" s="227"/>
      <c r="K72" s="227"/>
      <c r="L72" s="91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</row>
    <row r="73" spans="1:31" s="92" customFormat="1" ht="6.95" customHeight="1">
      <c r="A73" s="227"/>
      <c r="B73" s="90"/>
      <c r="C73" s="227"/>
      <c r="D73" s="227"/>
      <c r="E73" s="227"/>
      <c r="F73" s="227"/>
      <c r="G73" s="227"/>
      <c r="H73" s="227"/>
      <c r="I73" s="227"/>
      <c r="J73" s="227"/>
      <c r="K73" s="227"/>
      <c r="L73" s="91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</row>
    <row r="74" spans="1:31" s="92" customFormat="1" ht="12" customHeight="1">
      <c r="A74" s="227"/>
      <c r="B74" s="90"/>
      <c r="C74" s="228" t="s">
        <v>17</v>
      </c>
      <c r="D74" s="227"/>
      <c r="E74" s="227"/>
      <c r="F74" s="227"/>
      <c r="G74" s="227"/>
      <c r="H74" s="227"/>
      <c r="I74" s="227"/>
      <c r="J74" s="227"/>
      <c r="K74" s="227"/>
      <c r="L74" s="91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</row>
    <row r="75" spans="1:31" s="92" customFormat="1" ht="16.5" customHeight="1">
      <c r="A75" s="227"/>
      <c r="B75" s="90"/>
      <c r="C75" s="227"/>
      <c r="D75" s="227"/>
      <c r="E75" s="373" t="str">
        <f>E7</f>
        <v>Domov ve Věži - Komunitní bydlení II</v>
      </c>
      <c r="F75" s="374"/>
      <c r="G75" s="374"/>
      <c r="H75" s="374"/>
      <c r="I75" s="227"/>
      <c r="J75" s="227"/>
      <c r="K75" s="227"/>
      <c r="L75" s="91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</row>
    <row r="76" spans="1:31" s="92" customFormat="1" ht="12" customHeight="1">
      <c r="A76" s="227"/>
      <c r="B76" s="90"/>
      <c r="C76" s="228" t="s">
        <v>128</v>
      </c>
      <c r="D76" s="227"/>
      <c r="E76" s="227"/>
      <c r="F76" s="227"/>
      <c r="G76" s="227"/>
      <c r="H76" s="227"/>
      <c r="I76" s="227"/>
      <c r="J76" s="227"/>
      <c r="K76" s="227"/>
      <c r="L76" s="91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</row>
    <row r="77" spans="1:31" s="92" customFormat="1" ht="16.5" customHeight="1">
      <c r="A77" s="227"/>
      <c r="B77" s="90"/>
      <c r="C77" s="227"/>
      <c r="D77" s="227"/>
      <c r="E77" s="371" t="str">
        <f>E9</f>
        <v>SO 07 - Opěrná zídka a venkovní schodiště</v>
      </c>
      <c r="F77" s="372"/>
      <c r="G77" s="372"/>
      <c r="H77" s="372"/>
      <c r="I77" s="227"/>
      <c r="J77" s="227"/>
      <c r="K77" s="227"/>
      <c r="L77" s="91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</row>
    <row r="78" spans="1:31" s="92" customFormat="1" ht="6.95" customHeight="1">
      <c r="A78" s="227"/>
      <c r="B78" s="90"/>
      <c r="C78" s="227"/>
      <c r="D78" s="227"/>
      <c r="E78" s="227"/>
      <c r="F78" s="227"/>
      <c r="G78" s="227"/>
      <c r="H78" s="227"/>
      <c r="I78" s="227"/>
      <c r="J78" s="227"/>
      <c r="K78" s="227"/>
      <c r="L78" s="91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</row>
    <row r="79" spans="1:31" s="92" customFormat="1" ht="12" customHeight="1">
      <c r="A79" s="227"/>
      <c r="B79" s="90"/>
      <c r="C79" s="228" t="s">
        <v>21</v>
      </c>
      <c r="D79" s="227"/>
      <c r="E79" s="227"/>
      <c r="F79" s="93" t="str">
        <f>F12</f>
        <v>Obec Věž</v>
      </c>
      <c r="G79" s="227"/>
      <c r="H79" s="227"/>
      <c r="I79" s="228" t="s">
        <v>23</v>
      </c>
      <c r="J79" s="94">
        <f>IF(J12="","",J12)</f>
        <v>44315</v>
      </c>
      <c r="K79" s="227"/>
      <c r="L79" s="91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</row>
    <row r="80" spans="1:31" s="92" customFormat="1" ht="6.95" customHeight="1">
      <c r="A80" s="227"/>
      <c r="B80" s="90"/>
      <c r="C80" s="227"/>
      <c r="D80" s="227"/>
      <c r="E80" s="227"/>
      <c r="F80" s="227"/>
      <c r="G80" s="227"/>
      <c r="H80" s="227"/>
      <c r="I80" s="227"/>
      <c r="J80" s="227"/>
      <c r="K80" s="227"/>
      <c r="L80" s="91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</row>
    <row r="81" spans="1:31" s="92" customFormat="1" ht="40.15" customHeight="1">
      <c r="A81" s="227"/>
      <c r="B81" s="90"/>
      <c r="C81" s="228" t="s">
        <v>24</v>
      </c>
      <c r="D81" s="227"/>
      <c r="E81" s="227"/>
      <c r="F81" s="93" t="str">
        <f>E15</f>
        <v xml:space="preserve">Kraj Vysočina, Žižkova 1882/57, 587 33 Jihlava </v>
      </c>
      <c r="G81" s="227"/>
      <c r="H81" s="227"/>
      <c r="I81" s="228" t="s">
        <v>32</v>
      </c>
      <c r="J81" s="231" t="str">
        <f>E21</f>
        <v>INVENTE s.r.o., Žerotínova 483/1, 370 04 Č. Buděj.</v>
      </c>
      <c r="K81" s="227"/>
      <c r="L81" s="91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</row>
    <row r="82" spans="1:31" s="92" customFormat="1" ht="15.2" customHeight="1">
      <c r="A82" s="227"/>
      <c r="B82" s="90"/>
      <c r="C82" s="228" t="s">
        <v>30</v>
      </c>
      <c r="D82" s="227"/>
      <c r="E82" s="227"/>
      <c r="F82" s="93" t="str">
        <f>IF(E18="","",E18)</f>
        <v>Vyplň údaj</v>
      </c>
      <c r="G82" s="227"/>
      <c r="H82" s="227"/>
      <c r="I82" s="228" t="s">
        <v>37</v>
      </c>
      <c r="J82" s="231" t="str">
        <f>E24</f>
        <v xml:space="preserve"> </v>
      </c>
      <c r="K82" s="227"/>
      <c r="L82" s="91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</row>
    <row r="83" spans="1:31" s="92" customFormat="1" ht="10.35" customHeight="1">
      <c r="A83" s="227"/>
      <c r="B83" s="90"/>
      <c r="C83" s="227"/>
      <c r="D83" s="227"/>
      <c r="E83" s="227"/>
      <c r="F83" s="227"/>
      <c r="G83" s="227"/>
      <c r="H83" s="227"/>
      <c r="I83" s="227"/>
      <c r="J83" s="227"/>
      <c r="K83" s="227"/>
      <c r="L83" s="91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</row>
    <row r="84" spans="1:31" s="140" customFormat="1" ht="29.25" customHeight="1">
      <c r="A84" s="131"/>
      <c r="B84" s="132"/>
      <c r="C84" s="133" t="s">
        <v>157</v>
      </c>
      <c r="D84" s="134" t="s">
        <v>60</v>
      </c>
      <c r="E84" s="134" t="s">
        <v>56</v>
      </c>
      <c r="F84" s="134" t="s">
        <v>57</v>
      </c>
      <c r="G84" s="134" t="s">
        <v>158</v>
      </c>
      <c r="H84" s="134" t="s">
        <v>159</v>
      </c>
      <c r="I84" s="134" t="s">
        <v>160</v>
      </c>
      <c r="J84" s="134" t="s">
        <v>132</v>
      </c>
      <c r="K84" s="135" t="s">
        <v>161</v>
      </c>
      <c r="L84" s="136"/>
      <c r="M84" s="137" t="s">
        <v>3</v>
      </c>
      <c r="N84" s="138" t="s">
        <v>45</v>
      </c>
      <c r="O84" s="138" t="s">
        <v>162</v>
      </c>
      <c r="P84" s="138" t="s">
        <v>163</v>
      </c>
      <c r="Q84" s="138" t="s">
        <v>164</v>
      </c>
      <c r="R84" s="138" t="s">
        <v>165</v>
      </c>
      <c r="S84" s="138" t="s">
        <v>166</v>
      </c>
      <c r="T84" s="139" t="s">
        <v>167</v>
      </c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</row>
    <row r="85" spans="1:63" s="92" customFormat="1" ht="22.9" customHeight="1">
      <c r="A85" s="227"/>
      <c r="B85" s="90"/>
      <c r="C85" s="141" t="s">
        <v>168</v>
      </c>
      <c r="D85" s="227"/>
      <c r="E85" s="227"/>
      <c r="F85" s="227"/>
      <c r="G85" s="227"/>
      <c r="H85" s="227"/>
      <c r="I85" s="227"/>
      <c r="J85" s="142">
        <f>BK85</f>
        <v>0</v>
      </c>
      <c r="K85" s="227"/>
      <c r="L85" s="90"/>
      <c r="M85" s="143"/>
      <c r="N85" s="144"/>
      <c r="O85" s="99"/>
      <c r="P85" s="145">
        <f>P86+P115</f>
        <v>0</v>
      </c>
      <c r="Q85" s="99"/>
      <c r="R85" s="145">
        <f>R86+R115</f>
        <v>17.203796999999998</v>
      </c>
      <c r="S85" s="99"/>
      <c r="T85" s="146">
        <f>T86+T115</f>
        <v>0</v>
      </c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T85" s="82" t="s">
        <v>74</v>
      </c>
      <c r="AU85" s="82" t="s">
        <v>133</v>
      </c>
      <c r="BK85" s="147">
        <f>BK86+BK115</f>
        <v>0</v>
      </c>
    </row>
    <row r="86" spans="2:63" s="148" customFormat="1" ht="25.9" customHeight="1">
      <c r="B86" s="149"/>
      <c r="D86" s="150" t="s">
        <v>74</v>
      </c>
      <c r="E86" s="151" t="s">
        <v>169</v>
      </c>
      <c r="F86" s="151" t="s">
        <v>170</v>
      </c>
      <c r="J86" s="152">
        <f>BK86</f>
        <v>0</v>
      </c>
      <c r="L86" s="149"/>
      <c r="M86" s="153"/>
      <c r="N86" s="154"/>
      <c r="O86" s="154"/>
      <c r="P86" s="155">
        <f>P87+P104+P109</f>
        <v>0</v>
      </c>
      <c r="Q86" s="154"/>
      <c r="R86" s="155">
        <f>R87+R104+R109</f>
        <v>15.862485</v>
      </c>
      <c r="S86" s="154"/>
      <c r="T86" s="156">
        <f>T87+T104+T109</f>
        <v>0</v>
      </c>
      <c r="AR86" s="150" t="s">
        <v>83</v>
      </c>
      <c r="AT86" s="157" t="s">
        <v>74</v>
      </c>
      <c r="AU86" s="157" t="s">
        <v>75</v>
      </c>
      <c r="AY86" s="150" t="s">
        <v>171</v>
      </c>
      <c r="BK86" s="158">
        <f>BK87+BK104+BK109</f>
        <v>0</v>
      </c>
    </row>
    <row r="87" spans="2:63" s="148" customFormat="1" ht="22.9" customHeight="1">
      <c r="B87" s="149"/>
      <c r="D87" s="150" t="s">
        <v>74</v>
      </c>
      <c r="E87" s="159" t="s">
        <v>83</v>
      </c>
      <c r="F87" s="159" t="s">
        <v>172</v>
      </c>
      <c r="J87" s="160">
        <f>BK87</f>
        <v>0</v>
      </c>
      <c r="L87" s="149"/>
      <c r="M87" s="153"/>
      <c r="N87" s="154"/>
      <c r="O87" s="154"/>
      <c r="P87" s="155">
        <f>SUM(P88:P103)</f>
        <v>0</v>
      </c>
      <c r="Q87" s="154"/>
      <c r="R87" s="155">
        <f>SUM(R88:R103)</f>
        <v>0</v>
      </c>
      <c r="S87" s="154"/>
      <c r="T87" s="156">
        <f>SUM(T88:T103)</f>
        <v>0</v>
      </c>
      <c r="AR87" s="150" t="s">
        <v>83</v>
      </c>
      <c r="AT87" s="157" t="s">
        <v>74</v>
      </c>
      <c r="AU87" s="157" t="s">
        <v>83</v>
      </c>
      <c r="AY87" s="150" t="s">
        <v>171</v>
      </c>
      <c r="BK87" s="158">
        <f>SUM(BK88:BK103)</f>
        <v>0</v>
      </c>
    </row>
    <row r="88" spans="1:65" s="92" customFormat="1" ht="24">
      <c r="A88" s="227"/>
      <c r="B88" s="90"/>
      <c r="C88" s="161" t="s">
        <v>83</v>
      </c>
      <c r="D88" s="161" t="s">
        <v>173</v>
      </c>
      <c r="E88" s="162" t="s">
        <v>3343</v>
      </c>
      <c r="F88" s="163" t="s">
        <v>3344</v>
      </c>
      <c r="G88" s="164" t="s">
        <v>187</v>
      </c>
      <c r="H88" s="165">
        <v>15.794</v>
      </c>
      <c r="I88" s="75"/>
      <c r="J88" s="166">
        <f>ROUND(I88*H88,2)</f>
        <v>0</v>
      </c>
      <c r="K88" s="163" t="s">
        <v>177</v>
      </c>
      <c r="L88" s="90"/>
      <c r="M88" s="167" t="s">
        <v>3</v>
      </c>
      <c r="N88" s="168" t="s">
        <v>47</v>
      </c>
      <c r="O88" s="169"/>
      <c r="P88" s="170">
        <f>O88*H88</f>
        <v>0</v>
      </c>
      <c r="Q88" s="170">
        <v>0</v>
      </c>
      <c r="R88" s="170">
        <f>Q88*H88</f>
        <v>0</v>
      </c>
      <c r="S88" s="170">
        <v>0</v>
      </c>
      <c r="T88" s="171">
        <f>S88*H88</f>
        <v>0</v>
      </c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R88" s="172" t="s">
        <v>178</v>
      </c>
      <c r="AT88" s="172" t="s">
        <v>173</v>
      </c>
      <c r="AU88" s="172" t="s">
        <v>179</v>
      </c>
      <c r="AY88" s="82" t="s">
        <v>171</v>
      </c>
      <c r="BE88" s="173">
        <f>IF(N88="základní",J88,0)</f>
        <v>0</v>
      </c>
      <c r="BF88" s="173">
        <f>IF(N88="snížená",J88,0)</f>
        <v>0</v>
      </c>
      <c r="BG88" s="173">
        <f>IF(N88="zákl. přenesená",J88,0)</f>
        <v>0</v>
      </c>
      <c r="BH88" s="173">
        <f>IF(N88="sníž. přenesená",J88,0)</f>
        <v>0</v>
      </c>
      <c r="BI88" s="173">
        <f>IF(N88="nulová",J88,0)</f>
        <v>0</v>
      </c>
      <c r="BJ88" s="82" t="s">
        <v>179</v>
      </c>
      <c r="BK88" s="173">
        <f>ROUND(I88*H88,2)</f>
        <v>0</v>
      </c>
      <c r="BL88" s="82" t="s">
        <v>178</v>
      </c>
      <c r="BM88" s="172" t="s">
        <v>3345</v>
      </c>
    </row>
    <row r="89" spans="2:51" s="182" customFormat="1" ht="12">
      <c r="B89" s="183"/>
      <c r="D89" s="176" t="s">
        <v>181</v>
      </c>
      <c r="E89" s="184" t="s">
        <v>3</v>
      </c>
      <c r="F89" s="185" t="s">
        <v>3346</v>
      </c>
      <c r="H89" s="186">
        <v>7.897</v>
      </c>
      <c r="L89" s="183"/>
      <c r="M89" s="187"/>
      <c r="N89" s="188"/>
      <c r="O89" s="188"/>
      <c r="P89" s="188"/>
      <c r="Q89" s="188"/>
      <c r="R89" s="188"/>
      <c r="S89" s="188"/>
      <c r="T89" s="189"/>
      <c r="AT89" s="184" t="s">
        <v>181</v>
      </c>
      <c r="AU89" s="184" t="s">
        <v>179</v>
      </c>
      <c r="AV89" s="182" t="s">
        <v>179</v>
      </c>
      <c r="AW89" s="182" t="s">
        <v>36</v>
      </c>
      <c r="AX89" s="182" t="s">
        <v>75</v>
      </c>
      <c r="AY89" s="184" t="s">
        <v>171</v>
      </c>
    </row>
    <row r="90" spans="2:51" s="182" customFormat="1" ht="12">
      <c r="B90" s="183"/>
      <c r="D90" s="176" t="s">
        <v>181</v>
      </c>
      <c r="E90" s="184" t="s">
        <v>3</v>
      </c>
      <c r="F90" s="185" t="s">
        <v>3346</v>
      </c>
      <c r="H90" s="186">
        <v>7.897</v>
      </c>
      <c r="L90" s="183"/>
      <c r="M90" s="187"/>
      <c r="N90" s="188"/>
      <c r="O90" s="188"/>
      <c r="P90" s="188"/>
      <c r="Q90" s="188"/>
      <c r="R90" s="188"/>
      <c r="S90" s="188"/>
      <c r="T90" s="189"/>
      <c r="AT90" s="184" t="s">
        <v>181</v>
      </c>
      <c r="AU90" s="184" t="s">
        <v>179</v>
      </c>
      <c r="AV90" s="182" t="s">
        <v>179</v>
      </c>
      <c r="AW90" s="182" t="s">
        <v>36</v>
      </c>
      <c r="AX90" s="182" t="s">
        <v>75</v>
      </c>
      <c r="AY90" s="184" t="s">
        <v>171</v>
      </c>
    </row>
    <row r="91" spans="2:51" s="190" customFormat="1" ht="12">
      <c r="B91" s="191"/>
      <c r="D91" s="176" t="s">
        <v>181</v>
      </c>
      <c r="E91" s="192" t="s">
        <v>3</v>
      </c>
      <c r="F91" s="193" t="s">
        <v>184</v>
      </c>
      <c r="H91" s="194">
        <v>15.794</v>
      </c>
      <c r="L91" s="191"/>
      <c r="M91" s="195"/>
      <c r="N91" s="196"/>
      <c r="O91" s="196"/>
      <c r="P91" s="196"/>
      <c r="Q91" s="196"/>
      <c r="R91" s="196"/>
      <c r="S91" s="196"/>
      <c r="T91" s="197"/>
      <c r="AT91" s="192" t="s">
        <v>181</v>
      </c>
      <c r="AU91" s="192" t="s">
        <v>179</v>
      </c>
      <c r="AV91" s="190" t="s">
        <v>178</v>
      </c>
      <c r="AW91" s="190" t="s">
        <v>36</v>
      </c>
      <c r="AX91" s="190" t="s">
        <v>83</v>
      </c>
      <c r="AY91" s="192" t="s">
        <v>171</v>
      </c>
    </row>
    <row r="92" spans="1:65" s="92" customFormat="1" ht="36">
      <c r="A92" s="227"/>
      <c r="B92" s="90"/>
      <c r="C92" s="161" t="s">
        <v>179</v>
      </c>
      <c r="D92" s="161" t="s">
        <v>173</v>
      </c>
      <c r="E92" s="162" t="s">
        <v>202</v>
      </c>
      <c r="F92" s="163" t="s">
        <v>203</v>
      </c>
      <c r="G92" s="164" t="s">
        <v>187</v>
      </c>
      <c r="H92" s="165">
        <v>15.794</v>
      </c>
      <c r="I92" s="75"/>
      <c r="J92" s="166">
        <f>ROUND(I92*H92,2)</f>
        <v>0</v>
      </c>
      <c r="K92" s="163" t="s">
        <v>177</v>
      </c>
      <c r="L92" s="90"/>
      <c r="M92" s="167" t="s">
        <v>3</v>
      </c>
      <c r="N92" s="168" t="s">
        <v>47</v>
      </c>
      <c r="O92" s="169"/>
      <c r="P92" s="170">
        <f>O92*H92</f>
        <v>0</v>
      </c>
      <c r="Q92" s="170">
        <v>0</v>
      </c>
      <c r="R92" s="170">
        <f>Q92*H92</f>
        <v>0</v>
      </c>
      <c r="S92" s="170">
        <v>0</v>
      </c>
      <c r="T92" s="171">
        <f>S92*H92</f>
        <v>0</v>
      </c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R92" s="172" t="s">
        <v>178</v>
      </c>
      <c r="AT92" s="172" t="s">
        <v>173</v>
      </c>
      <c r="AU92" s="172" t="s">
        <v>179</v>
      </c>
      <c r="AY92" s="82" t="s">
        <v>171</v>
      </c>
      <c r="BE92" s="173">
        <f>IF(N92="základní",J92,0)</f>
        <v>0</v>
      </c>
      <c r="BF92" s="173">
        <f>IF(N92="snížená",J92,0)</f>
        <v>0</v>
      </c>
      <c r="BG92" s="173">
        <f>IF(N92="zákl. přenesená",J92,0)</f>
        <v>0</v>
      </c>
      <c r="BH92" s="173">
        <f>IF(N92="sníž. přenesená",J92,0)</f>
        <v>0</v>
      </c>
      <c r="BI92" s="173">
        <f>IF(N92="nulová",J92,0)</f>
        <v>0</v>
      </c>
      <c r="BJ92" s="82" t="s">
        <v>179</v>
      </c>
      <c r="BK92" s="173">
        <f>ROUND(I92*H92,2)</f>
        <v>0</v>
      </c>
      <c r="BL92" s="82" t="s">
        <v>178</v>
      </c>
      <c r="BM92" s="172" t="s">
        <v>3347</v>
      </c>
    </row>
    <row r="93" spans="1:65" s="92" customFormat="1" ht="36">
      <c r="A93" s="227"/>
      <c r="B93" s="90"/>
      <c r="C93" s="161" t="s">
        <v>193</v>
      </c>
      <c r="D93" s="161" t="s">
        <v>173</v>
      </c>
      <c r="E93" s="162" t="s">
        <v>207</v>
      </c>
      <c r="F93" s="163" t="s">
        <v>208</v>
      </c>
      <c r="G93" s="164" t="s">
        <v>187</v>
      </c>
      <c r="H93" s="165">
        <v>15.794</v>
      </c>
      <c r="I93" s="75"/>
      <c r="J93" s="166">
        <f>ROUND(I93*H93,2)</f>
        <v>0</v>
      </c>
      <c r="K93" s="163" t="s">
        <v>177</v>
      </c>
      <c r="L93" s="90"/>
      <c r="M93" s="167" t="s">
        <v>3</v>
      </c>
      <c r="N93" s="168" t="s">
        <v>47</v>
      </c>
      <c r="O93" s="169"/>
      <c r="P93" s="170">
        <f>O93*H93</f>
        <v>0</v>
      </c>
      <c r="Q93" s="170">
        <v>0</v>
      </c>
      <c r="R93" s="170">
        <f>Q93*H93</f>
        <v>0</v>
      </c>
      <c r="S93" s="170">
        <v>0</v>
      </c>
      <c r="T93" s="171">
        <f>S93*H93</f>
        <v>0</v>
      </c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R93" s="172" t="s">
        <v>178</v>
      </c>
      <c r="AT93" s="172" t="s">
        <v>173</v>
      </c>
      <c r="AU93" s="172" t="s">
        <v>179</v>
      </c>
      <c r="AY93" s="82" t="s">
        <v>171</v>
      </c>
      <c r="BE93" s="173">
        <f>IF(N93="základní",J93,0)</f>
        <v>0</v>
      </c>
      <c r="BF93" s="173">
        <f>IF(N93="snížená",J93,0)</f>
        <v>0</v>
      </c>
      <c r="BG93" s="173">
        <f>IF(N93="zákl. přenesená",J93,0)</f>
        <v>0</v>
      </c>
      <c r="BH93" s="173">
        <f>IF(N93="sníž. přenesená",J93,0)</f>
        <v>0</v>
      </c>
      <c r="BI93" s="173">
        <f>IF(N93="nulová",J93,0)</f>
        <v>0</v>
      </c>
      <c r="BJ93" s="82" t="s">
        <v>179</v>
      </c>
      <c r="BK93" s="173">
        <f>ROUND(I93*H93,2)</f>
        <v>0</v>
      </c>
      <c r="BL93" s="82" t="s">
        <v>178</v>
      </c>
      <c r="BM93" s="172" t="s">
        <v>3348</v>
      </c>
    </row>
    <row r="94" spans="1:65" s="92" customFormat="1" ht="36">
      <c r="A94" s="227"/>
      <c r="B94" s="90"/>
      <c r="C94" s="161" t="s">
        <v>178</v>
      </c>
      <c r="D94" s="161" t="s">
        <v>173</v>
      </c>
      <c r="E94" s="162" t="s">
        <v>3226</v>
      </c>
      <c r="F94" s="163" t="s">
        <v>3227</v>
      </c>
      <c r="G94" s="164" t="s">
        <v>187</v>
      </c>
      <c r="H94" s="165">
        <v>78.97</v>
      </c>
      <c r="I94" s="75"/>
      <c r="J94" s="166">
        <f>ROUND(I94*H94,2)</f>
        <v>0</v>
      </c>
      <c r="K94" s="163" t="s">
        <v>177</v>
      </c>
      <c r="L94" s="90"/>
      <c r="M94" s="167" t="s">
        <v>3</v>
      </c>
      <c r="N94" s="168" t="s">
        <v>47</v>
      </c>
      <c r="O94" s="169"/>
      <c r="P94" s="170">
        <f>O94*H94</f>
        <v>0</v>
      </c>
      <c r="Q94" s="170">
        <v>0</v>
      </c>
      <c r="R94" s="170">
        <f>Q94*H94</f>
        <v>0</v>
      </c>
      <c r="S94" s="170">
        <v>0</v>
      </c>
      <c r="T94" s="171">
        <f>S94*H94</f>
        <v>0</v>
      </c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R94" s="172" t="s">
        <v>178</v>
      </c>
      <c r="AT94" s="172" t="s">
        <v>173</v>
      </c>
      <c r="AU94" s="172" t="s">
        <v>179</v>
      </c>
      <c r="AY94" s="82" t="s">
        <v>171</v>
      </c>
      <c r="BE94" s="173">
        <f>IF(N94="základní",J94,0)</f>
        <v>0</v>
      </c>
      <c r="BF94" s="173">
        <f>IF(N94="snížená",J94,0)</f>
        <v>0</v>
      </c>
      <c r="BG94" s="173">
        <f>IF(N94="zákl. přenesená",J94,0)</f>
        <v>0</v>
      </c>
      <c r="BH94" s="173">
        <f>IF(N94="sníž. přenesená",J94,0)</f>
        <v>0</v>
      </c>
      <c r="BI94" s="173">
        <f>IF(N94="nulová",J94,0)</f>
        <v>0</v>
      </c>
      <c r="BJ94" s="82" t="s">
        <v>179</v>
      </c>
      <c r="BK94" s="173">
        <f>ROUND(I94*H94,2)</f>
        <v>0</v>
      </c>
      <c r="BL94" s="82" t="s">
        <v>178</v>
      </c>
      <c r="BM94" s="172" t="s">
        <v>3349</v>
      </c>
    </row>
    <row r="95" spans="2:51" s="182" customFormat="1" ht="12">
      <c r="B95" s="183"/>
      <c r="D95" s="176" t="s">
        <v>181</v>
      </c>
      <c r="F95" s="185" t="s">
        <v>3350</v>
      </c>
      <c r="H95" s="186">
        <v>78.97</v>
      </c>
      <c r="L95" s="183"/>
      <c r="M95" s="187"/>
      <c r="N95" s="188"/>
      <c r="O95" s="188"/>
      <c r="P95" s="188"/>
      <c r="Q95" s="188"/>
      <c r="R95" s="188"/>
      <c r="S95" s="188"/>
      <c r="T95" s="189"/>
      <c r="AT95" s="184" t="s">
        <v>181</v>
      </c>
      <c r="AU95" s="184" t="s">
        <v>179</v>
      </c>
      <c r="AV95" s="182" t="s">
        <v>179</v>
      </c>
      <c r="AW95" s="182" t="s">
        <v>4</v>
      </c>
      <c r="AX95" s="182" t="s">
        <v>83</v>
      </c>
      <c r="AY95" s="184" t="s">
        <v>171</v>
      </c>
    </row>
    <row r="96" spans="1:65" s="92" customFormat="1" ht="24">
      <c r="A96" s="227"/>
      <c r="B96" s="90"/>
      <c r="C96" s="161" t="s">
        <v>206</v>
      </c>
      <c r="D96" s="161" t="s">
        <v>173</v>
      </c>
      <c r="E96" s="162" t="s">
        <v>3230</v>
      </c>
      <c r="F96" s="163" t="s">
        <v>3231</v>
      </c>
      <c r="G96" s="164" t="s">
        <v>187</v>
      </c>
      <c r="H96" s="165">
        <v>15.794</v>
      </c>
      <c r="I96" s="75"/>
      <c r="J96" s="166">
        <f>ROUND(I96*H96,2)</f>
        <v>0</v>
      </c>
      <c r="K96" s="163" t="s">
        <v>177</v>
      </c>
      <c r="L96" s="90"/>
      <c r="M96" s="167" t="s">
        <v>3</v>
      </c>
      <c r="N96" s="168" t="s">
        <v>47</v>
      </c>
      <c r="O96" s="169"/>
      <c r="P96" s="170">
        <f>O96*H96</f>
        <v>0</v>
      </c>
      <c r="Q96" s="170">
        <v>0</v>
      </c>
      <c r="R96" s="170">
        <f>Q96*H96</f>
        <v>0</v>
      </c>
      <c r="S96" s="170">
        <v>0</v>
      </c>
      <c r="T96" s="171">
        <f>S96*H96</f>
        <v>0</v>
      </c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R96" s="172" t="s">
        <v>178</v>
      </c>
      <c r="AT96" s="172" t="s">
        <v>173</v>
      </c>
      <c r="AU96" s="172" t="s">
        <v>179</v>
      </c>
      <c r="AY96" s="82" t="s">
        <v>171</v>
      </c>
      <c r="BE96" s="173">
        <f>IF(N96="základní",J96,0)</f>
        <v>0</v>
      </c>
      <c r="BF96" s="173">
        <f>IF(N96="snížená",J96,0)</f>
        <v>0</v>
      </c>
      <c r="BG96" s="173">
        <f>IF(N96="zákl. přenesená",J96,0)</f>
        <v>0</v>
      </c>
      <c r="BH96" s="173">
        <f>IF(N96="sníž. přenesená",J96,0)</f>
        <v>0</v>
      </c>
      <c r="BI96" s="173">
        <f>IF(N96="nulová",J96,0)</f>
        <v>0</v>
      </c>
      <c r="BJ96" s="82" t="s">
        <v>179</v>
      </c>
      <c r="BK96" s="173">
        <f>ROUND(I96*H96,2)</f>
        <v>0</v>
      </c>
      <c r="BL96" s="82" t="s">
        <v>178</v>
      </c>
      <c r="BM96" s="172" t="s">
        <v>3351</v>
      </c>
    </row>
    <row r="97" spans="1:65" s="92" customFormat="1" ht="24">
      <c r="A97" s="227"/>
      <c r="B97" s="90"/>
      <c r="C97" s="161" t="s">
        <v>210</v>
      </c>
      <c r="D97" s="161" t="s">
        <v>173</v>
      </c>
      <c r="E97" s="162" t="s">
        <v>3234</v>
      </c>
      <c r="F97" s="163" t="s">
        <v>228</v>
      </c>
      <c r="G97" s="164" t="s">
        <v>187</v>
      </c>
      <c r="H97" s="165">
        <v>15.794</v>
      </c>
      <c r="I97" s="75"/>
      <c r="J97" s="166">
        <f>ROUND(I97*H97,2)</f>
        <v>0</v>
      </c>
      <c r="K97" s="163" t="s">
        <v>177</v>
      </c>
      <c r="L97" s="90"/>
      <c r="M97" s="167" t="s">
        <v>3</v>
      </c>
      <c r="N97" s="168" t="s">
        <v>47</v>
      </c>
      <c r="O97" s="169"/>
      <c r="P97" s="170">
        <f>O97*H97</f>
        <v>0</v>
      </c>
      <c r="Q97" s="170">
        <v>0</v>
      </c>
      <c r="R97" s="170">
        <f>Q97*H97</f>
        <v>0</v>
      </c>
      <c r="S97" s="170">
        <v>0</v>
      </c>
      <c r="T97" s="171">
        <f>S97*H97</f>
        <v>0</v>
      </c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R97" s="172" t="s">
        <v>178</v>
      </c>
      <c r="AT97" s="172" t="s">
        <v>173</v>
      </c>
      <c r="AU97" s="172" t="s">
        <v>179</v>
      </c>
      <c r="AY97" s="82" t="s">
        <v>171</v>
      </c>
      <c r="BE97" s="173">
        <f>IF(N97="základní",J97,0)</f>
        <v>0</v>
      </c>
      <c r="BF97" s="173">
        <f>IF(N97="snížená",J97,0)</f>
        <v>0</v>
      </c>
      <c r="BG97" s="173">
        <f>IF(N97="zákl. přenesená",J97,0)</f>
        <v>0</v>
      </c>
      <c r="BH97" s="173">
        <f>IF(N97="sníž. přenesená",J97,0)</f>
        <v>0</v>
      </c>
      <c r="BI97" s="173">
        <f>IF(N97="nulová",J97,0)</f>
        <v>0</v>
      </c>
      <c r="BJ97" s="82" t="s">
        <v>179</v>
      </c>
      <c r="BK97" s="173">
        <f>ROUND(I97*H97,2)</f>
        <v>0</v>
      </c>
      <c r="BL97" s="82" t="s">
        <v>178</v>
      </c>
      <c r="BM97" s="172" t="s">
        <v>3352</v>
      </c>
    </row>
    <row r="98" spans="1:65" s="92" customFormat="1" ht="24">
      <c r="A98" s="227"/>
      <c r="B98" s="90"/>
      <c r="C98" s="161" t="s">
        <v>215</v>
      </c>
      <c r="D98" s="161" t="s">
        <v>173</v>
      </c>
      <c r="E98" s="162" t="s">
        <v>220</v>
      </c>
      <c r="F98" s="163" t="s">
        <v>221</v>
      </c>
      <c r="G98" s="164" t="s">
        <v>222</v>
      </c>
      <c r="H98" s="165">
        <v>26.85</v>
      </c>
      <c r="I98" s="75"/>
      <c r="J98" s="166">
        <f>ROUND(I98*H98,2)</f>
        <v>0</v>
      </c>
      <c r="K98" s="163" t="s">
        <v>177</v>
      </c>
      <c r="L98" s="90"/>
      <c r="M98" s="167" t="s">
        <v>3</v>
      </c>
      <c r="N98" s="168" t="s">
        <v>47</v>
      </c>
      <c r="O98" s="169"/>
      <c r="P98" s="170">
        <f>O98*H98</f>
        <v>0</v>
      </c>
      <c r="Q98" s="170">
        <v>0</v>
      </c>
      <c r="R98" s="170">
        <f>Q98*H98</f>
        <v>0</v>
      </c>
      <c r="S98" s="170">
        <v>0</v>
      </c>
      <c r="T98" s="171">
        <f>S98*H98</f>
        <v>0</v>
      </c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R98" s="172" t="s">
        <v>178</v>
      </c>
      <c r="AT98" s="172" t="s">
        <v>173</v>
      </c>
      <c r="AU98" s="172" t="s">
        <v>179</v>
      </c>
      <c r="AY98" s="82" t="s">
        <v>171</v>
      </c>
      <c r="BE98" s="173">
        <f>IF(N98="základní",J98,0)</f>
        <v>0</v>
      </c>
      <c r="BF98" s="173">
        <f>IF(N98="snížená",J98,0)</f>
        <v>0</v>
      </c>
      <c r="BG98" s="173">
        <f>IF(N98="zákl. přenesená",J98,0)</f>
        <v>0</v>
      </c>
      <c r="BH98" s="173">
        <f>IF(N98="sníž. přenesená",J98,0)</f>
        <v>0</v>
      </c>
      <c r="BI98" s="173">
        <f>IF(N98="nulová",J98,0)</f>
        <v>0</v>
      </c>
      <c r="BJ98" s="82" t="s">
        <v>179</v>
      </c>
      <c r="BK98" s="173">
        <f>ROUND(I98*H98,2)</f>
        <v>0</v>
      </c>
      <c r="BL98" s="82" t="s">
        <v>178</v>
      </c>
      <c r="BM98" s="172" t="s">
        <v>3353</v>
      </c>
    </row>
    <row r="99" spans="2:51" s="182" customFormat="1" ht="12">
      <c r="B99" s="183"/>
      <c r="D99" s="176" t="s">
        <v>181</v>
      </c>
      <c r="F99" s="185" t="s">
        <v>3354</v>
      </c>
      <c r="H99" s="186">
        <v>26.85</v>
      </c>
      <c r="L99" s="183"/>
      <c r="M99" s="187"/>
      <c r="N99" s="188"/>
      <c r="O99" s="188"/>
      <c r="P99" s="188"/>
      <c r="Q99" s="188"/>
      <c r="R99" s="188"/>
      <c r="S99" s="188"/>
      <c r="T99" s="189"/>
      <c r="AT99" s="184" t="s">
        <v>181</v>
      </c>
      <c r="AU99" s="184" t="s">
        <v>179</v>
      </c>
      <c r="AV99" s="182" t="s">
        <v>179</v>
      </c>
      <c r="AW99" s="182" t="s">
        <v>4</v>
      </c>
      <c r="AX99" s="182" t="s">
        <v>83</v>
      </c>
      <c r="AY99" s="184" t="s">
        <v>171</v>
      </c>
    </row>
    <row r="100" spans="1:65" s="92" customFormat="1" ht="16.5" customHeight="1">
      <c r="A100" s="227"/>
      <c r="B100" s="90"/>
      <c r="C100" s="161" t="s">
        <v>219</v>
      </c>
      <c r="D100" s="161" t="s">
        <v>173</v>
      </c>
      <c r="E100" s="162" t="s">
        <v>3238</v>
      </c>
      <c r="F100" s="163" t="s">
        <v>3239</v>
      </c>
      <c r="G100" s="164" t="s">
        <v>176</v>
      </c>
      <c r="H100" s="165">
        <v>31.586</v>
      </c>
      <c r="I100" s="75"/>
      <c r="J100" s="166">
        <f>ROUND(I100*H100,2)</f>
        <v>0</v>
      </c>
      <c r="K100" s="163" t="s">
        <v>3</v>
      </c>
      <c r="L100" s="90"/>
      <c r="M100" s="167" t="s">
        <v>3</v>
      </c>
      <c r="N100" s="168" t="s">
        <v>47</v>
      </c>
      <c r="O100" s="169"/>
      <c r="P100" s="170">
        <f>O100*H100</f>
        <v>0</v>
      </c>
      <c r="Q100" s="170">
        <v>0</v>
      </c>
      <c r="R100" s="170">
        <f>Q100*H100</f>
        <v>0</v>
      </c>
      <c r="S100" s="170">
        <v>0</v>
      </c>
      <c r="T100" s="171">
        <f>S100*H100</f>
        <v>0</v>
      </c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R100" s="172" t="s">
        <v>178</v>
      </c>
      <c r="AT100" s="172" t="s">
        <v>173</v>
      </c>
      <c r="AU100" s="172" t="s">
        <v>179</v>
      </c>
      <c r="AY100" s="82" t="s">
        <v>171</v>
      </c>
      <c r="BE100" s="173">
        <f>IF(N100="základní",J100,0)</f>
        <v>0</v>
      </c>
      <c r="BF100" s="173">
        <f>IF(N100="snížená",J100,0)</f>
        <v>0</v>
      </c>
      <c r="BG100" s="173">
        <f>IF(N100="zákl. přenesená",J100,0)</f>
        <v>0</v>
      </c>
      <c r="BH100" s="173">
        <f>IF(N100="sníž. přenesená",J100,0)</f>
        <v>0</v>
      </c>
      <c r="BI100" s="173">
        <f>IF(N100="nulová",J100,0)</f>
        <v>0</v>
      </c>
      <c r="BJ100" s="82" t="s">
        <v>179</v>
      </c>
      <c r="BK100" s="173">
        <f>ROUND(I100*H100,2)</f>
        <v>0</v>
      </c>
      <c r="BL100" s="82" t="s">
        <v>178</v>
      </c>
      <c r="BM100" s="172" t="s">
        <v>3355</v>
      </c>
    </row>
    <row r="101" spans="2:51" s="182" customFormat="1" ht="12">
      <c r="B101" s="183"/>
      <c r="D101" s="176" t="s">
        <v>181</v>
      </c>
      <c r="E101" s="184" t="s">
        <v>3</v>
      </c>
      <c r="F101" s="185" t="s">
        <v>3356</v>
      </c>
      <c r="H101" s="186">
        <v>15.793</v>
      </c>
      <c r="L101" s="183"/>
      <c r="M101" s="187"/>
      <c r="N101" s="188"/>
      <c r="O101" s="188"/>
      <c r="P101" s="188"/>
      <c r="Q101" s="188"/>
      <c r="R101" s="188"/>
      <c r="S101" s="188"/>
      <c r="T101" s="189"/>
      <c r="AT101" s="184" t="s">
        <v>181</v>
      </c>
      <c r="AU101" s="184" t="s">
        <v>179</v>
      </c>
      <c r="AV101" s="182" t="s">
        <v>179</v>
      </c>
      <c r="AW101" s="182" t="s">
        <v>36</v>
      </c>
      <c r="AX101" s="182" t="s">
        <v>75</v>
      </c>
      <c r="AY101" s="184" t="s">
        <v>171</v>
      </c>
    </row>
    <row r="102" spans="2:51" s="182" customFormat="1" ht="12">
      <c r="B102" s="183"/>
      <c r="D102" s="176" t="s">
        <v>181</v>
      </c>
      <c r="E102" s="184" t="s">
        <v>3</v>
      </c>
      <c r="F102" s="185" t="s">
        <v>3356</v>
      </c>
      <c r="H102" s="186">
        <v>15.793</v>
      </c>
      <c r="L102" s="183"/>
      <c r="M102" s="187"/>
      <c r="N102" s="188"/>
      <c r="O102" s="188"/>
      <c r="P102" s="188"/>
      <c r="Q102" s="188"/>
      <c r="R102" s="188"/>
      <c r="S102" s="188"/>
      <c r="T102" s="189"/>
      <c r="AT102" s="184" t="s">
        <v>181</v>
      </c>
      <c r="AU102" s="184" t="s">
        <v>179</v>
      </c>
      <c r="AV102" s="182" t="s">
        <v>179</v>
      </c>
      <c r="AW102" s="182" t="s">
        <v>36</v>
      </c>
      <c r="AX102" s="182" t="s">
        <v>75</v>
      </c>
      <c r="AY102" s="184" t="s">
        <v>171</v>
      </c>
    </row>
    <row r="103" spans="2:51" s="190" customFormat="1" ht="12">
      <c r="B103" s="191"/>
      <c r="D103" s="176" t="s">
        <v>181</v>
      </c>
      <c r="E103" s="192" t="s">
        <v>3</v>
      </c>
      <c r="F103" s="193" t="s">
        <v>184</v>
      </c>
      <c r="H103" s="194">
        <v>31.586</v>
      </c>
      <c r="L103" s="191"/>
      <c r="M103" s="195"/>
      <c r="N103" s="196"/>
      <c r="O103" s="196"/>
      <c r="P103" s="196"/>
      <c r="Q103" s="196"/>
      <c r="R103" s="196"/>
      <c r="S103" s="196"/>
      <c r="T103" s="197"/>
      <c r="AT103" s="192" t="s">
        <v>181</v>
      </c>
      <c r="AU103" s="192" t="s">
        <v>179</v>
      </c>
      <c r="AV103" s="190" t="s">
        <v>178</v>
      </c>
      <c r="AW103" s="190" t="s">
        <v>36</v>
      </c>
      <c r="AX103" s="190" t="s">
        <v>83</v>
      </c>
      <c r="AY103" s="192" t="s">
        <v>171</v>
      </c>
    </row>
    <row r="104" spans="2:63" s="148" customFormat="1" ht="22.9" customHeight="1">
      <c r="B104" s="149"/>
      <c r="D104" s="150" t="s">
        <v>74</v>
      </c>
      <c r="E104" s="159" t="s">
        <v>193</v>
      </c>
      <c r="F104" s="159" t="s">
        <v>345</v>
      </c>
      <c r="J104" s="160">
        <f>BK104</f>
        <v>0</v>
      </c>
      <c r="L104" s="149"/>
      <c r="M104" s="153"/>
      <c r="N104" s="154"/>
      <c r="O104" s="154"/>
      <c r="P104" s="155">
        <f>SUM(P105:P108)</f>
        <v>0</v>
      </c>
      <c r="Q104" s="154"/>
      <c r="R104" s="155">
        <f>SUM(R105:R108)</f>
        <v>13.997205</v>
      </c>
      <c r="S104" s="154"/>
      <c r="T104" s="156">
        <f>SUM(T105:T108)</f>
        <v>0</v>
      </c>
      <c r="AR104" s="150" t="s">
        <v>83</v>
      </c>
      <c r="AT104" s="157" t="s">
        <v>74</v>
      </c>
      <c r="AU104" s="157" t="s">
        <v>83</v>
      </c>
      <c r="AY104" s="150" t="s">
        <v>171</v>
      </c>
      <c r="BK104" s="158">
        <f>SUM(BK105:BK108)</f>
        <v>0</v>
      </c>
    </row>
    <row r="105" spans="1:65" s="92" customFormat="1" ht="16.5" customHeight="1">
      <c r="A105" s="227"/>
      <c r="B105" s="90"/>
      <c r="C105" s="161" t="s">
        <v>226</v>
      </c>
      <c r="D105" s="161" t="s">
        <v>173</v>
      </c>
      <c r="E105" s="162" t="s">
        <v>3357</v>
      </c>
      <c r="F105" s="163" t="s">
        <v>3358</v>
      </c>
      <c r="G105" s="164" t="s">
        <v>176</v>
      </c>
      <c r="H105" s="165">
        <v>34.668</v>
      </c>
      <c r="I105" s="75"/>
      <c r="J105" s="166">
        <f>ROUND(I105*H105,2)</f>
        <v>0</v>
      </c>
      <c r="K105" s="163" t="s">
        <v>3</v>
      </c>
      <c r="L105" s="90"/>
      <c r="M105" s="167" t="s">
        <v>3</v>
      </c>
      <c r="N105" s="168" t="s">
        <v>47</v>
      </c>
      <c r="O105" s="169"/>
      <c r="P105" s="170">
        <f>O105*H105</f>
        <v>0</v>
      </c>
      <c r="Q105" s="170">
        <v>0.40375</v>
      </c>
      <c r="R105" s="170">
        <f>Q105*H105</f>
        <v>13.997205</v>
      </c>
      <c r="S105" s="170">
        <v>0</v>
      </c>
      <c r="T105" s="171">
        <f>S105*H105</f>
        <v>0</v>
      </c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R105" s="172" t="s">
        <v>178</v>
      </c>
      <c r="AT105" s="172" t="s">
        <v>173</v>
      </c>
      <c r="AU105" s="172" t="s">
        <v>179</v>
      </c>
      <c r="AY105" s="82" t="s">
        <v>171</v>
      </c>
      <c r="BE105" s="173">
        <f>IF(N105="základní",J105,0)</f>
        <v>0</v>
      </c>
      <c r="BF105" s="173">
        <f>IF(N105="snížená",J105,0)</f>
        <v>0</v>
      </c>
      <c r="BG105" s="173">
        <f>IF(N105="zákl. přenesená",J105,0)</f>
        <v>0</v>
      </c>
      <c r="BH105" s="173">
        <f>IF(N105="sníž. přenesená",J105,0)</f>
        <v>0</v>
      </c>
      <c r="BI105" s="173">
        <f>IF(N105="nulová",J105,0)</f>
        <v>0</v>
      </c>
      <c r="BJ105" s="82" t="s">
        <v>179</v>
      </c>
      <c r="BK105" s="173">
        <f>ROUND(I105*H105,2)</f>
        <v>0</v>
      </c>
      <c r="BL105" s="82" t="s">
        <v>178</v>
      </c>
      <c r="BM105" s="172" t="s">
        <v>3359</v>
      </c>
    </row>
    <row r="106" spans="2:51" s="182" customFormat="1" ht="12">
      <c r="B106" s="183"/>
      <c r="D106" s="176" t="s">
        <v>181</v>
      </c>
      <c r="E106" s="184" t="s">
        <v>3</v>
      </c>
      <c r="F106" s="185" t="s">
        <v>3360</v>
      </c>
      <c r="H106" s="186">
        <v>17.334</v>
      </c>
      <c r="I106" s="77"/>
      <c r="L106" s="183"/>
      <c r="M106" s="187"/>
      <c r="N106" s="188"/>
      <c r="O106" s="188"/>
      <c r="P106" s="188"/>
      <c r="Q106" s="188"/>
      <c r="R106" s="188"/>
      <c r="S106" s="188"/>
      <c r="T106" s="189"/>
      <c r="AT106" s="184" t="s">
        <v>181</v>
      </c>
      <c r="AU106" s="184" t="s">
        <v>179</v>
      </c>
      <c r="AV106" s="182" t="s">
        <v>179</v>
      </c>
      <c r="AW106" s="182" t="s">
        <v>36</v>
      </c>
      <c r="AX106" s="182" t="s">
        <v>75</v>
      </c>
      <c r="AY106" s="184" t="s">
        <v>171</v>
      </c>
    </row>
    <row r="107" spans="2:51" s="182" customFormat="1" ht="12">
      <c r="B107" s="183"/>
      <c r="D107" s="176" t="s">
        <v>181</v>
      </c>
      <c r="E107" s="184" t="s">
        <v>3</v>
      </c>
      <c r="F107" s="185" t="s">
        <v>3360</v>
      </c>
      <c r="H107" s="186">
        <v>17.334</v>
      </c>
      <c r="L107" s="183"/>
      <c r="M107" s="187"/>
      <c r="N107" s="188"/>
      <c r="O107" s="188"/>
      <c r="P107" s="188"/>
      <c r="Q107" s="188"/>
      <c r="R107" s="188"/>
      <c r="S107" s="188"/>
      <c r="T107" s="189"/>
      <c r="AT107" s="184" t="s">
        <v>181</v>
      </c>
      <c r="AU107" s="184" t="s">
        <v>179</v>
      </c>
      <c r="AV107" s="182" t="s">
        <v>179</v>
      </c>
      <c r="AW107" s="182" t="s">
        <v>36</v>
      </c>
      <c r="AX107" s="182" t="s">
        <v>75</v>
      </c>
      <c r="AY107" s="184" t="s">
        <v>171</v>
      </c>
    </row>
    <row r="108" spans="2:51" s="190" customFormat="1" ht="12">
      <c r="B108" s="191"/>
      <c r="D108" s="176" t="s">
        <v>181</v>
      </c>
      <c r="E108" s="192" t="s">
        <v>3</v>
      </c>
      <c r="F108" s="193" t="s">
        <v>184</v>
      </c>
      <c r="H108" s="194">
        <v>34.668</v>
      </c>
      <c r="L108" s="191"/>
      <c r="M108" s="195"/>
      <c r="N108" s="196"/>
      <c r="O108" s="196"/>
      <c r="P108" s="196"/>
      <c r="Q108" s="196"/>
      <c r="R108" s="196"/>
      <c r="S108" s="196"/>
      <c r="T108" s="197"/>
      <c r="AT108" s="192" t="s">
        <v>181</v>
      </c>
      <c r="AU108" s="192" t="s">
        <v>179</v>
      </c>
      <c r="AV108" s="190" t="s">
        <v>178</v>
      </c>
      <c r="AW108" s="190" t="s">
        <v>36</v>
      </c>
      <c r="AX108" s="190" t="s">
        <v>83</v>
      </c>
      <c r="AY108" s="192" t="s">
        <v>171</v>
      </c>
    </row>
    <row r="109" spans="2:63" s="148" customFormat="1" ht="22.9" customHeight="1">
      <c r="B109" s="149"/>
      <c r="D109" s="150" t="s">
        <v>74</v>
      </c>
      <c r="E109" s="159" t="s">
        <v>178</v>
      </c>
      <c r="F109" s="159" t="s">
        <v>522</v>
      </c>
      <c r="J109" s="160">
        <f>BK109</f>
        <v>0</v>
      </c>
      <c r="L109" s="149"/>
      <c r="M109" s="153"/>
      <c r="N109" s="154"/>
      <c r="O109" s="154"/>
      <c r="P109" s="155">
        <f>SUM(P110:P114)</f>
        <v>0</v>
      </c>
      <c r="Q109" s="154"/>
      <c r="R109" s="155">
        <f>SUM(R110:R114)</f>
        <v>1.8652800000000003</v>
      </c>
      <c r="S109" s="154"/>
      <c r="T109" s="156">
        <f>SUM(T110:T114)</f>
        <v>0</v>
      </c>
      <c r="AR109" s="150" t="s">
        <v>83</v>
      </c>
      <c r="AT109" s="157" t="s">
        <v>74</v>
      </c>
      <c r="AU109" s="157" t="s">
        <v>83</v>
      </c>
      <c r="AY109" s="150" t="s">
        <v>171</v>
      </c>
      <c r="BK109" s="158">
        <f>SUM(BK110:BK114)</f>
        <v>0</v>
      </c>
    </row>
    <row r="110" spans="1:65" s="92" customFormat="1" ht="24">
      <c r="A110" s="227"/>
      <c r="B110" s="90"/>
      <c r="C110" s="161" t="s">
        <v>230</v>
      </c>
      <c r="D110" s="161" t="s">
        <v>173</v>
      </c>
      <c r="E110" s="162" t="s">
        <v>3361</v>
      </c>
      <c r="F110" s="163" t="s">
        <v>3362</v>
      </c>
      <c r="G110" s="164" t="s">
        <v>256</v>
      </c>
      <c r="H110" s="165">
        <v>19.2</v>
      </c>
      <c r="I110" s="75"/>
      <c r="J110" s="166">
        <f>ROUND(I110*H110,2)</f>
        <v>0</v>
      </c>
      <c r="K110" s="163" t="s">
        <v>177</v>
      </c>
      <c r="L110" s="90"/>
      <c r="M110" s="167" t="s">
        <v>3</v>
      </c>
      <c r="N110" s="168" t="s">
        <v>47</v>
      </c>
      <c r="O110" s="169"/>
      <c r="P110" s="170">
        <f>O110*H110</f>
        <v>0</v>
      </c>
      <c r="Q110" s="170">
        <v>0.03465</v>
      </c>
      <c r="R110" s="170">
        <f>Q110*H110</f>
        <v>0.66528</v>
      </c>
      <c r="S110" s="170">
        <v>0</v>
      </c>
      <c r="T110" s="171">
        <f>S110*H110</f>
        <v>0</v>
      </c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R110" s="172" t="s">
        <v>178</v>
      </c>
      <c r="AT110" s="172" t="s">
        <v>173</v>
      </c>
      <c r="AU110" s="172" t="s">
        <v>179</v>
      </c>
      <c r="AY110" s="82" t="s">
        <v>171</v>
      </c>
      <c r="BE110" s="173">
        <f>IF(N110="základní",J110,0)</f>
        <v>0</v>
      </c>
      <c r="BF110" s="173">
        <f>IF(N110="snížená",J110,0)</f>
        <v>0</v>
      </c>
      <c r="BG110" s="173">
        <f>IF(N110="zákl. přenesená",J110,0)</f>
        <v>0</v>
      </c>
      <c r="BH110" s="173">
        <f>IF(N110="sníž. přenesená",J110,0)</f>
        <v>0</v>
      </c>
      <c r="BI110" s="173">
        <f>IF(N110="nulová",J110,0)</f>
        <v>0</v>
      </c>
      <c r="BJ110" s="82" t="s">
        <v>179</v>
      </c>
      <c r="BK110" s="173">
        <f>ROUND(I110*H110,2)</f>
        <v>0</v>
      </c>
      <c r="BL110" s="82" t="s">
        <v>178</v>
      </c>
      <c r="BM110" s="172" t="s">
        <v>3363</v>
      </c>
    </row>
    <row r="111" spans="2:51" s="182" customFormat="1" ht="12">
      <c r="B111" s="183"/>
      <c r="D111" s="176" t="s">
        <v>181</v>
      </c>
      <c r="E111" s="184" t="s">
        <v>3</v>
      </c>
      <c r="F111" s="185" t="s">
        <v>3364</v>
      </c>
      <c r="H111" s="186">
        <v>9.6</v>
      </c>
      <c r="L111" s="183"/>
      <c r="M111" s="187"/>
      <c r="N111" s="188"/>
      <c r="O111" s="188"/>
      <c r="P111" s="188"/>
      <c r="Q111" s="188"/>
      <c r="R111" s="188"/>
      <c r="S111" s="188"/>
      <c r="T111" s="189"/>
      <c r="AT111" s="184" t="s">
        <v>181</v>
      </c>
      <c r="AU111" s="184" t="s">
        <v>179</v>
      </c>
      <c r="AV111" s="182" t="s">
        <v>179</v>
      </c>
      <c r="AW111" s="182" t="s">
        <v>36</v>
      </c>
      <c r="AX111" s="182" t="s">
        <v>75</v>
      </c>
      <c r="AY111" s="184" t="s">
        <v>171</v>
      </c>
    </row>
    <row r="112" spans="2:51" s="182" customFormat="1" ht="12">
      <c r="B112" s="183"/>
      <c r="D112" s="176" t="s">
        <v>181</v>
      </c>
      <c r="E112" s="184" t="s">
        <v>3</v>
      </c>
      <c r="F112" s="185" t="s">
        <v>3364</v>
      </c>
      <c r="H112" s="186">
        <v>9.6</v>
      </c>
      <c r="L112" s="183"/>
      <c r="M112" s="187"/>
      <c r="N112" s="188"/>
      <c r="O112" s="188"/>
      <c r="P112" s="188"/>
      <c r="Q112" s="188"/>
      <c r="R112" s="188"/>
      <c r="S112" s="188"/>
      <c r="T112" s="189"/>
      <c r="AT112" s="184" t="s">
        <v>181</v>
      </c>
      <c r="AU112" s="184" t="s">
        <v>179</v>
      </c>
      <c r="AV112" s="182" t="s">
        <v>179</v>
      </c>
      <c r="AW112" s="182" t="s">
        <v>36</v>
      </c>
      <c r="AX112" s="182" t="s">
        <v>75</v>
      </c>
      <c r="AY112" s="184" t="s">
        <v>171</v>
      </c>
    </row>
    <row r="113" spans="2:51" s="190" customFormat="1" ht="12">
      <c r="B113" s="191"/>
      <c r="D113" s="176" t="s">
        <v>181</v>
      </c>
      <c r="E113" s="192" t="s">
        <v>3</v>
      </c>
      <c r="F113" s="193" t="s">
        <v>184</v>
      </c>
      <c r="H113" s="194">
        <v>19.2</v>
      </c>
      <c r="L113" s="191"/>
      <c r="M113" s="195"/>
      <c r="N113" s="196"/>
      <c r="O113" s="196"/>
      <c r="P113" s="196"/>
      <c r="Q113" s="196"/>
      <c r="R113" s="196"/>
      <c r="S113" s="196"/>
      <c r="T113" s="197"/>
      <c r="AT113" s="192" t="s">
        <v>181</v>
      </c>
      <c r="AU113" s="192" t="s">
        <v>179</v>
      </c>
      <c r="AV113" s="190" t="s">
        <v>178</v>
      </c>
      <c r="AW113" s="190" t="s">
        <v>36</v>
      </c>
      <c r="AX113" s="190" t="s">
        <v>83</v>
      </c>
      <c r="AY113" s="192" t="s">
        <v>171</v>
      </c>
    </row>
    <row r="114" spans="1:65" s="92" customFormat="1" ht="16.5" customHeight="1">
      <c r="A114" s="227"/>
      <c r="B114" s="90"/>
      <c r="C114" s="198" t="s">
        <v>236</v>
      </c>
      <c r="D114" s="198" t="s">
        <v>248</v>
      </c>
      <c r="E114" s="199" t="s">
        <v>3365</v>
      </c>
      <c r="F114" s="200" t="s">
        <v>3366</v>
      </c>
      <c r="G114" s="201" t="s">
        <v>284</v>
      </c>
      <c r="H114" s="202">
        <v>12</v>
      </c>
      <c r="I114" s="78"/>
      <c r="J114" s="203">
        <f>ROUND(I114*H114,2)</f>
        <v>0</v>
      </c>
      <c r="K114" s="200" t="s">
        <v>177</v>
      </c>
      <c r="L114" s="204"/>
      <c r="M114" s="205" t="s">
        <v>3</v>
      </c>
      <c r="N114" s="206" t="s">
        <v>47</v>
      </c>
      <c r="O114" s="169"/>
      <c r="P114" s="170">
        <f>O114*H114</f>
        <v>0</v>
      </c>
      <c r="Q114" s="170">
        <v>0.1</v>
      </c>
      <c r="R114" s="170">
        <f>Q114*H114</f>
        <v>1.2000000000000002</v>
      </c>
      <c r="S114" s="170">
        <v>0</v>
      </c>
      <c r="T114" s="171">
        <f>S114*H114</f>
        <v>0</v>
      </c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R114" s="172" t="s">
        <v>219</v>
      </c>
      <c r="AT114" s="172" t="s">
        <v>248</v>
      </c>
      <c r="AU114" s="172" t="s">
        <v>179</v>
      </c>
      <c r="AY114" s="82" t="s">
        <v>171</v>
      </c>
      <c r="BE114" s="173">
        <f>IF(N114="základní",J114,0)</f>
        <v>0</v>
      </c>
      <c r="BF114" s="173">
        <f>IF(N114="snížená",J114,0)</f>
        <v>0</v>
      </c>
      <c r="BG114" s="173">
        <f>IF(N114="zákl. přenesená",J114,0)</f>
        <v>0</v>
      </c>
      <c r="BH114" s="173">
        <f>IF(N114="sníž. přenesená",J114,0)</f>
        <v>0</v>
      </c>
      <c r="BI114" s="173">
        <f>IF(N114="nulová",J114,0)</f>
        <v>0</v>
      </c>
      <c r="BJ114" s="82" t="s">
        <v>179</v>
      </c>
      <c r="BK114" s="173">
        <f>ROUND(I114*H114,2)</f>
        <v>0</v>
      </c>
      <c r="BL114" s="82" t="s">
        <v>178</v>
      </c>
      <c r="BM114" s="172" t="s">
        <v>3367</v>
      </c>
    </row>
    <row r="115" spans="2:63" s="148" customFormat="1" ht="25.9" customHeight="1">
      <c r="B115" s="149"/>
      <c r="D115" s="150" t="s">
        <v>74</v>
      </c>
      <c r="E115" s="151" t="s">
        <v>871</v>
      </c>
      <c r="F115" s="151" t="s">
        <v>872</v>
      </c>
      <c r="J115" s="152">
        <f>BK115</f>
        <v>0</v>
      </c>
      <c r="L115" s="149"/>
      <c r="M115" s="153"/>
      <c r="N115" s="154"/>
      <c r="O115" s="154"/>
      <c r="P115" s="155">
        <f>P116</f>
        <v>0</v>
      </c>
      <c r="Q115" s="154"/>
      <c r="R115" s="155">
        <f>R116</f>
        <v>1.3413119999999998</v>
      </c>
      <c r="S115" s="154"/>
      <c r="T115" s="156">
        <f>T116</f>
        <v>0</v>
      </c>
      <c r="AR115" s="150" t="s">
        <v>179</v>
      </c>
      <c r="AT115" s="157" t="s">
        <v>74</v>
      </c>
      <c r="AU115" s="157" t="s">
        <v>75</v>
      </c>
      <c r="AY115" s="150" t="s">
        <v>171</v>
      </c>
      <c r="BK115" s="158">
        <f>BK116</f>
        <v>0</v>
      </c>
    </row>
    <row r="116" spans="2:63" s="148" customFormat="1" ht="22.9" customHeight="1">
      <c r="B116" s="149"/>
      <c r="D116" s="150" t="s">
        <v>74</v>
      </c>
      <c r="E116" s="159" t="s">
        <v>3368</v>
      </c>
      <c r="F116" s="159" t="s">
        <v>3369</v>
      </c>
      <c r="J116" s="160">
        <f>BK116</f>
        <v>0</v>
      </c>
      <c r="L116" s="149"/>
      <c r="M116" s="153"/>
      <c r="N116" s="154"/>
      <c r="O116" s="154"/>
      <c r="P116" s="155">
        <f>SUM(P117:P122)</f>
        <v>0</v>
      </c>
      <c r="Q116" s="154"/>
      <c r="R116" s="155">
        <f>SUM(R117:R122)</f>
        <v>1.3413119999999998</v>
      </c>
      <c r="S116" s="154"/>
      <c r="T116" s="156">
        <f>SUM(T117:T122)</f>
        <v>0</v>
      </c>
      <c r="AR116" s="150" t="s">
        <v>179</v>
      </c>
      <c r="AT116" s="157" t="s">
        <v>74</v>
      </c>
      <c r="AU116" s="157" t="s">
        <v>83</v>
      </c>
      <c r="AY116" s="150" t="s">
        <v>171</v>
      </c>
      <c r="BK116" s="158">
        <f>SUM(BK117:BK122)</f>
        <v>0</v>
      </c>
    </row>
    <row r="117" spans="1:65" s="92" customFormat="1" ht="24">
      <c r="A117" s="227"/>
      <c r="B117" s="90"/>
      <c r="C117" s="161" t="s">
        <v>242</v>
      </c>
      <c r="D117" s="161" t="s">
        <v>173</v>
      </c>
      <c r="E117" s="162" t="s">
        <v>3370</v>
      </c>
      <c r="F117" s="163" t="s">
        <v>3371</v>
      </c>
      <c r="G117" s="164" t="s">
        <v>256</v>
      </c>
      <c r="H117" s="165">
        <v>19.2</v>
      </c>
      <c r="I117" s="75"/>
      <c r="J117" s="166">
        <f>ROUND(I117*H117,2)</f>
        <v>0</v>
      </c>
      <c r="K117" s="163" t="s">
        <v>177</v>
      </c>
      <c r="L117" s="90"/>
      <c r="M117" s="167" t="s">
        <v>3</v>
      </c>
      <c r="N117" s="168" t="s">
        <v>47</v>
      </c>
      <c r="O117" s="169"/>
      <c r="P117" s="170">
        <f>O117*H117</f>
        <v>0</v>
      </c>
      <c r="Q117" s="170">
        <v>0.0137</v>
      </c>
      <c r="R117" s="170">
        <f>Q117*H117</f>
        <v>0.26304</v>
      </c>
      <c r="S117" s="170">
        <v>0</v>
      </c>
      <c r="T117" s="171">
        <f>S117*H117</f>
        <v>0</v>
      </c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R117" s="172" t="s">
        <v>261</v>
      </c>
      <c r="AT117" s="172" t="s">
        <v>173</v>
      </c>
      <c r="AU117" s="172" t="s">
        <v>179</v>
      </c>
      <c r="AY117" s="82" t="s">
        <v>171</v>
      </c>
      <c r="BE117" s="173">
        <f>IF(N117="základní",J117,0)</f>
        <v>0</v>
      </c>
      <c r="BF117" s="173">
        <f>IF(N117="snížená",J117,0)</f>
        <v>0</v>
      </c>
      <c r="BG117" s="173">
        <f>IF(N117="zákl. přenesená",J117,0)</f>
        <v>0</v>
      </c>
      <c r="BH117" s="173">
        <f>IF(N117="sníž. přenesená",J117,0)</f>
        <v>0</v>
      </c>
      <c r="BI117" s="173">
        <f>IF(N117="nulová",J117,0)</f>
        <v>0</v>
      </c>
      <c r="BJ117" s="82" t="s">
        <v>179</v>
      </c>
      <c r="BK117" s="173">
        <f>ROUND(I117*H117,2)</f>
        <v>0</v>
      </c>
      <c r="BL117" s="82" t="s">
        <v>261</v>
      </c>
      <c r="BM117" s="172" t="s">
        <v>3372</v>
      </c>
    </row>
    <row r="118" spans="2:51" s="182" customFormat="1" ht="12">
      <c r="B118" s="183"/>
      <c r="D118" s="176" t="s">
        <v>181</v>
      </c>
      <c r="E118" s="184" t="s">
        <v>3</v>
      </c>
      <c r="F118" s="185" t="s">
        <v>3364</v>
      </c>
      <c r="H118" s="186">
        <v>9.6</v>
      </c>
      <c r="L118" s="183"/>
      <c r="M118" s="187"/>
      <c r="N118" s="188"/>
      <c r="O118" s="188"/>
      <c r="P118" s="188"/>
      <c r="Q118" s="188"/>
      <c r="R118" s="188"/>
      <c r="S118" s="188"/>
      <c r="T118" s="189"/>
      <c r="AT118" s="184" t="s">
        <v>181</v>
      </c>
      <c r="AU118" s="184" t="s">
        <v>179</v>
      </c>
      <c r="AV118" s="182" t="s">
        <v>179</v>
      </c>
      <c r="AW118" s="182" t="s">
        <v>36</v>
      </c>
      <c r="AX118" s="182" t="s">
        <v>75</v>
      </c>
      <c r="AY118" s="184" t="s">
        <v>171</v>
      </c>
    </row>
    <row r="119" spans="2:51" s="182" customFormat="1" ht="12">
      <c r="B119" s="183"/>
      <c r="D119" s="176" t="s">
        <v>181</v>
      </c>
      <c r="E119" s="184" t="s">
        <v>3</v>
      </c>
      <c r="F119" s="185" t="s">
        <v>3364</v>
      </c>
      <c r="H119" s="186">
        <v>9.6</v>
      </c>
      <c r="L119" s="183"/>
      <c r="M119" s="187"/>
      <c r="N119" s="188"/>
      <c r="O119" s="188"/>
      <c r="P119" s="188"/>
      <c r="Q119" s="188"/>
      <c r="R119" s="188"/>
      <c r="S119" s="188"/>
      <c r="T119" s="189"/>
      <c r="AT119" s="184" t="s">
        <v>181</v>
      </c>
      <c r="AU119" s="184" t="s">
        <v>179</v>
      </c>
      <c r="AV119" s="182" t="s">
        <v>179</v>
      </c>
      <c r="AW119" s="182" t="s">
        <v>36</v>
      </c>
      <c r="AX119" s="182" t="s">
        <v>75</v>
      </c>
      <c r="AY119" s="184" t="s">
        <v>171</v>
      </c>
    </row>
    <row r="120" spans="2:51" s="190" customFormat="1" ht="12">
      <c r="B120" s="191"/>
      <c r="D120" s="176" t="s">
        <v>181</v>
      </c>
      <c r="E120" s="192" t="s">
        <v>3</v>
      </c>
      <c r="F120" s="193" t="s">
        <v>184</v>
      </c>
      <c r="H120" s="194">
        <v>19.2</v>
      </c>
      <c r="L120" s="191"/>
      <c r="M120" s="195"/>
      <c r="N120" s="196"/>
      <c r="O120" s="196"/>
      <c r="P120" s="196"/>
      <c r="Q120" s="196"/>
      <c r="R120" s="196"/>
      <c r="S120" s="196"/>
      <c r="T120" s="197"/>
      <c r="AT120" s="192" t="s">
        <v>181</v>
      </c>
      <c r="AU120" s="192" t="s">
        <v>179</v>
      </c>
      <c r="AV120" s="190" t="s">
        <v>178</v>
      </c>
      <c r="AW120" s="190" t="s">
        <v>36</v>
      </c>
      <c r="AX120" s="190" t="s">
        <v>83</v>
      </c>
      <c r="AY120" s="192" t="s">
        <v>171</v>
      </c>
    </row>
    <row r="121" spans="1:65" s="92" customFormat="1" ht="16.5" customHeight="1">
      <c r="A121" s="227"/>
      <c r="B121" s="90"/>
      <c r="C121" s="198" t="s">
        <v>247</v>
      </c>
      <c r="D121" s="198" t="s">
        <v>248</v>
      </c>
      <c r="E121" s="199" t="s">
        <v>3373</v>
      </c>
      <c r="F121" s="200" t="s">
        <v>3374</v>
      </c>
      <c r="G121" s="201" t="s">
        <v>176</v>
      </c>
      <c r="H121" s="202">
        <v>19.968</v>
      </c>
      <c r="I121" s="78"/>
      <c r="J121" s="203">
        <f>ROUND(I121*H121,2)</f>
        <v>0</v>
      </c>
      <c r="K121" s="200" t="s">
        <v>177</v>
      </c>
      <c r="L121" s="204"/>
      <c r="M121" s="205" t="s">
        <v>3</v>
      </c>
      <c r="N121" s="206" t="s">
        <v>47</v>
      </c>
      <c r="O121" s="169"/>
      <c r="P121" s="170">
        <f>O121*H121</f>
        <v>0</v>
      </c>
      <c r="Q121" s="170">
        <v>0.054</v>
      </c>
      <c r="R121" s="170">
        <f>Q121*H121</f>
        <v>1.078272</v>
      </c>
      <c r="S121" s="170">
        <v>0</v>
      </c>
      <c r="T121" s="171">
        <f>S121*H121</f>
        <v>0</v>
      </c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R121" s="172" t="s">
        <v>353</v>
      </c>
      <c r="AT121" s="172" t="s">
        <v>248</v>
      </c>
      <c r="AU121" s="172" t="s">
        <v>179</v>
      </c>
      <c r="AY121" s="82" t="s">
        <v>171</v>
      </c>
      <c r="BE121" s="173">
        <f>IF(N121="základní",J121,0)</f>
        <v>0</v>
      </c>
      <c r="BF121" s="173">
        <f>IF(N121="snížená",J121,0)</f>
        <v>0</v>
      </c>
      <c r="BG121" s="173">
        <f>IF(N121="zákl. přenesená",J121,0)</f>
        <v>0</v>
      </c>
      <c r="BH121" s="173">
        <f>IF(N121="sníž. přenesená",J121,0)</f>
        <v>0</v>
      </c>
      <c r="BI121" s="173">
        <f>IF(N121="nulová",J121,0)</f>
        <v>0</v>
      </c>
      <c r="BJ121" s="82" t="s">
        <v>179</v>
      </c>
      <c r="BK121" s="173">
        <f>ROUND(I121*H121,2)</f>
        <v>0</v>
      </c>
      <c r="BL121" s="82" t="s">
        <v>261</v>
      </c>
      <c r="BM121" s="172" t="s">
        <v>3375</v>
      </c>
    </row>
    <row r="122" spans="2:51" s="182" customFormat="1" ht="12">
      <c r="B122" s="183"/>
      <c r="D122" s="176" t="s">
        <v>181</v>
      </c>
      <c r="F122" s="185" t="s">
        <v>3376</v>
      </c>
      <c r="H122" s="186">
        <v>19.968</v>
      </c>
      <c r="L122" s="183"/>
      <c r="M122" s="235"/>
      <c r="N122" s="236"/>
      <c r="O122" s="236"/>
      <c r="P122" s="236"/>
      <c r="Q122" s="236"/>
      <c r="R122" s="236"/>
      <c r="S122" s="236"/>
      <c r="T122" s="237"/>
      <c r="AT122" s="184" t="s">
        <v>181</v>
      </c>
      <c r="AU122" s="184" t="s">
        <v>179</v>
      </c>
      <c r="AV122" s="182" t="s">
        <v>179</v>
      </c>
      <c r="AW122" s="182" t="s">
        <v>4</v>
      </c>
      <c r="AX122" s="182" t="s">
        <v>83</v>
      </c>
      <c r="AY122" s="184" t="s">
        <v>171</v>
      </c>
    </row>
    <row r="123" spans="1:31" s="92" customFormat="1" ht="6.95" customHeight="1">
      <c r="A123" s="227"/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90"/>
      <c r="M123" s="227"/>
      <c r="O123" s="227"/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  <c r="AA123" s="227"/>
      <c r="AB123" s="227"/>
      <c r="AC123" s="227"/>
      <c r="AD123" s="227"/>
      <c r="AE123" s="227"/>
    </row>
  </sheetData>
  <sheetProtection password="E886" sheet="1" objects="1" scenarios="1"/>
  <autoFilter ref="C84:K12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9"/>
  <sheetViews>
    <sheetView showGridLines="0" workbookViewId="0" topLeftCell="A1">
      <selection activeCell="K86" sqref="K86"/>
    </sheetView>
  </sheetViews>
  <sheetFormatPr defaultColWidth="9.140625" defaultRowHeight="12"/>
  <cols>
    <col min="1" max="1" width="8.28125" style="229" customWidth="1"/>
    <col min="2" max="2" width="1.1484375" style="229" customWidth="1"/>
    <col min="3" max="3" width="4.140625" style="229" customWidth="1"/>
    <col min="4" max="4" width="4.28125" style="229" customWidth="1"/>
    <col min="5" max="5" width="17.140625" style="229" customWidth="1"/>
    <col min="6" max="6" width="100.8515625" style="229" customWidth="1"/>
    <col min="7" max="7" width="7.421875" style="229" customWidth="1"/>
    <col min="8" max="8" width="14.00390625" style="229" customWidth="1"/>
    <col min="9" max="9" width="15.8515625" style="229" customWidth="1"/>
    <col min="10" max="11" width="22.28125" style="229" customWidth="1"/>
    <col min="12" max="12" width="9.28125" style="229" customWidth="1"/>
    <col min="13" max="13" width="10.8515625" style="229" hidden="1" customWidth="1"/>
    <col min="14" max="14" width="9.28125" style="229" hidden="1" customWidth="1"/>
    <col min="15" max="20" width="14.140625" style="229" hidden="1" customWidth="1"/>
    <col min="21" max="21" width="16.28125" style="229" hidden="1" customWidth="1"/>
    <col min="22" max="22" width="12.28125" style="229" customWidth="1"/>
    <col min="23" max="23" width="16.28125" style="229" customWidth="1"/>
    <col min="24" max="24" width="12.28125" style="229" customWidth="1"/>
    <col min="25" max="25" width="15.00390625" style="229" customWidth="1"/>
    <col min="26" max="26" width="11.00390625" style="229" customWidth="1"/>
    <col min="27" max="27" width="15.00390625" style="229" customWidth="1"/>
    <col min="28" max="28" width="16.28125" style="229" customWidth="1"/>
    <col min="29" max="29" width="11.00390625" style="229" customWidth="1"/>
    <col min="30" max="30" width="15.00390625" style="229" customWidth="1"/>
    <col min="31" max="31" width="16.28125" style="229" customWidth="1"/>
    <col min="32" max="43" width="9.28125" style="229" customWidth="1"/>
    <col min="44" max="65" width="9.28125" style="229" hidden="1" customWidth="1"/>
    <col min="66" max="16384" width="9.28125" style="229" customWidth="1"/>
  </cols>
  <sheetData>
    <row r="1" ht="12"/>
    <row r="2" spans="12:46" ht="36.95" customHeight="1">
      <c r="L2" s="375" t="s">
        <v>6</v>
      </c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82" t="s">
        <v>123</v>
      </c>
    </row>
    <row r="3" spans="2:46" ht="6.95" customHeight="1">
      <c r="B3" s="83"/>
      <c r="C3" s="84"/>
      <c r="D3" s="84"/>
      <c r="E3" s="84"/>
      <c r="F3" s="84"/>
      <c r="G3" s="84"/>
      <c r="H3" s="84"/>
      <c r="I3" s="84"/>
      <c r="J3" s="84"/>
      <c r="K3" s="84"/>
      <c r="L3" s="85"/>
      <c r="AT3" s="82" t="s">
        <v>83</v>
      </c>
    </row>
    <row r="4" spans="2:46" ht="24.95" customHeight="1">
      <c r="B4" s="85"/>
      <c r="D4" s="86" t="s">
        <v>127</v>
      </c>
      <c r="L4" s="85"/>
      <c r="M4" s="87" t="s">
        <v>11</v>
      </c>
      <c r="AT4" s="82" t="s">
        <v>4</v>
      </c>
    </row>
    <row r="5" spans="2:12" ht="6.95" customHeight="1">
      <c r="B5" s="85"/>
      <c r="L5" s="85"/>
    </row>
    <row r="6" spans="2:12" ht="12" customHeight="1">
      <c r="B6" s="85"/>
      <c r="D6" s="228" t="s">
        <v>17</v>
      </c>
      <c r="L6" s="85"/>
    </row>
    <row r="7" spans="2:12" ht="16.5" customHeight="1">
      <c r="B7" s="85"/>
      <c r="E7" s="373" t="str">
        <f>'Rekapitulace stavby'!K6</f>
        <v>Domov ve Věži - Komunitní bydlení II</v>
      </c>
      <c r="F7" s="374"/>
      <c r="G7" s="374"/>
      <c r="H7" s="374"/>
      <c r="L7" s="85"/>
    </row>
    <row r="8" spans="1:31" s="92" customFormat="1" ht="12" customHeight="1">
      <c r="A8" s="227"/>
      <c r="B8" s="90"/>
      <c r="C8" s="227"/>
      <c r="D8" s="228" t="s">
        <v>128</v>
      </c>
      <c r="E8" s="227"/>
      <c r="F8" s="227"/>
      <c r="G8" s="227"/>
      <c r="H8" s="227"/>
      <c r="I8" s="227"/>
      <c r="J8" s="227"/>
      <c r="K8" s="227"/>
      <c r="L8" s="91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</row>
    <row r="9" spans="1:31" s="92" customFormat="1" ht="16.5" customHeight="1">
      <c r="A9" s="227"/>
      <c r="B9" s="90"/>
      <c r="C9" s="227"/>
      <c r="D9" s="227"/>
      <c r="E9" s="371" t="s">
        <v>3377</v>
      </c>
      <c r="F9" s="372"/>
      <c r="G9" s="372"/>
      <c r="H9" s="372"/>
      <c r="I9" s="227"/>
      <c r="J9" s="227"/>
      <c r="K9" s="227"/>
      <c r="L9" s="91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</row>
    <row r="10" spans="1:31" s="92" customFormat="1" ht="12">
      <c r="A10" s="227"/>
      <c r="B10" s="90"/>
      <c r="C10" s="227"/>
      <c r="D10" s="227"/>
      <c r="E10" s="227"/>
      <c r="F10" s="227"/>
      <c r="G10" s="227"/>
      <c r="H10" s="227"/>
      <c r="I10" s="227"/>
      <c r="J10" s="227"/>
      <c r="K10" s="227"/>
      <c r="L10" s="91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</row>
    <row r="11" spans="1:31" s="92" customFormat="1" ht="12" customHeight="1">
      <c r="A11" s="227"/>
      <c r="B11" s="90"/>
      <c r="C11" s="227"/>
      <c r="D11" s="228" t="s">
        <v>19</v>
      </c>
      <c r="E11" s="227"/>
      <c r="F11" s="93" t="s">
        <v>3</v>
      </c>
      <c r="G11" s="227"/>
      <c r="H11" s="227"/>
      <c r="I11" s="228" t="s">
        <v>20</v>
      </c>
      <c r="J11" s="93" t="s">
        <v>3</v>
      </c>
      <c r="K11" s="227"/>
      <c r="L11" s="91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</row>
    <row r="12" spans="1:31" s="92" customFormat="1" ht="12" customHeight="1">
      <c r="A12" s="227"/>
      <c r="B12" s="90"/>
      <c r="C12" s="227"/>
      <c r="D12" s="228" t="s">
        <v>21</v>
      </c>
      <c r="E12" s="227"/>
      <c r="F12" s="93" t="s">
        <v>22</v>
      </c>
      <c r="G12" s="227"/>
      <c r="H12" s="227"/>
      <c r="I12" s="228" t="s">
        <v>23</v>
      </c>
      <c r="J12" s="94">
        <f>'Rekapitulace stavby'!AN8</f>
        <v>44315</v>
      </c>
      <c r="K12" s="227"/>
      <c r="L12" s="91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</row>
    <row r="13" spans="1:31" s="92" customFormat="1" ht="10.9" customHeight="1">
      <c r="A13" s="227"/>
      <c r="B13" s="90"/>
      <c r="C13" s="227"/>
      <c r="D13" s="227"/>
      <c r="E13" s="227"/>
      <c r="F13" s="227"/>
      <c r="G13" s="227"/>
      <c r="H13" s="227"/>
      <c r="I13" s="227"/>
      <c r="J13" s="227"/>
      <c r="K13" s="227"/>
      <c r="L13" s="91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</row>
    <row r="14" spans="1:31" s="92" customFormat="1" ht="12" customHeight="1">
      <c r="A14" s="227"/>
      <c r="B14" s="90"/>
      <c r="C14" s="227"/>
      <c r="D14" s="228" t="s">
        <v>24</v>
      </c>
      <c r="E14" s="227"/>
      <c r="F14" s="227"/>
      <c r="G14" s="227"/>
      <c r="H14" s="227"/>
      <c r="I14" s="228" t="s">
        <v>25</v>
      </c>
      <c r="J14" s="93" t="s">
        <v>26</v>
      </c>
      <c r="K14" s="227"/>
      <c r="L14" s="91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</row>
    <row r="15" spans="1:31" s="92" customFormat="1" ht="18" customHeight="1">
      <c r="A15" s="227"/>
      <c r="B15" s="90"/>
      <c r="C15" s="227"/>
      <c r="D15" s="227"/>
      <c r="E15" s="93" t="s">
        <v>27</v>
      </c>
      <c r="F15" s="227"/>
      <c r="G15" s="227"/>
      <c r="H15" s="227"/>
      <c r="I15" s="228" t="s">
        <v>28</v>
      </c>
      <c r="J15" s="93" t="s">
        <v>29</v>
      </c>
      <c r="K15" s="227"/>
      <c r="L15" s="91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</row>
    <row r="16" spans="1:31" s="92" customFormat="1" ht="6.95" customHeight="1">
      <c r="A16" s="227"/>
      <c r="B16" s="90"/>
      <c r="C16" s="227"/>
      <c r="D16" s="227"/>
      <c r="E16" s="227"/>
      <c r="F16" s="227"/>
      <c r="G16" s="227"/>
      <c r="H16" s="227"/>
      <c r="I16" s="227"/>
      <c r="J16" s="227"/>
      <c r="K16" s="227"/>
      <c r="L16" s="91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</row>
    <row r="17" spans="1:31" s="92" customFormat="1" ht="12" customHeight="1">
      <c r="A17" s="227"/>
      <c r="B17" s="90"/>
      <c r="C17" s="227"/>
      <c r="D17" s="228" t="s">
        <v>30</v>
      </c>
      <c r="E17" s="227"/>
      <c r="F17" s="227"/>
      <c r="G17" s="227"/>
      <c r="H17" s="227"/>
      <c r="I17" s="228" t="s">
        <v>25</v>
      </c>
      <c r="J17" s="230" t="str">
        <f>'Rekapitulace stavby'!AN13</f>
        <v>Vyplň údaj</v>
      </c>
      <c r="K17" s="227"/>
      <c r="L17" s="91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</row>
    <row r="18" spans="1:31" s="92" customFormat="1" ht="18" customHeight="1">
      <c r="A18" s="227"/>
      <c r="B18" s="90"/>
      <c r="C18" s="227"/>
      <c r="D18" s="227"/>
      <c r="E18" s="377" t="str">
        <f>'Rekapitulace stavby'!E14</f>
        <v>Vyplň údaj</v>
      </c>
      <c r="F18" s="378"/>
      <c r="G18" s="378"/>
      <c r="H18" s="378"/>
      <c r="I18" s="228" t="s">
        <v>28</v>
      </c>
      <c r="J18" s="230" t="str">
        <f>'Rekapitulace stavby'!AN14</f>
        <v>Vyplň údaj</v>
      </c>
      <c r="K18" s="227"/>
      <c r="L18" s="91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</row>
    <row r="19" spans="1:31" s="92" customFormat="1" ht="6.95" customHeight="1">
      <c r="A19" s="227"/>
      <c r="B19" s="90"/>
      <c r="C19" s="227"/>
      <c r="D19" s="227"/>
      <c r="E19" s="227"/>
      <c r="F19" s="227"/>
      <c r="G19" s="227"/>
      <c r="H19" s="227"/>
      <c r="I19" s="227"/>
      <c r="J19" s="227"/>
      <c r="K19" s="227"/>
      <c r="L19" s="91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</row>
    <row r="20" spans="1:31" s="92" customFormat="1" ht="12" customHeight="1">
      <c r="A20" s="227"/>
      <c r="B20" s="90"/>
      <c r="C20" s="227"/>
      <c r="D20" s="228" t="s">
        <v>32</v>
      </c>
      <c r="E20" s="227"/>
      <c r="F20" s="227"/>
      <c r="G20" s="227"/>
      <c r="H20" s="227"/>
      <c r="I20" s="228" t="s">
        <v>25</v>
      </c>
      <c r="J20" s="93" t="s">
        <v>33</v>
      </c>
      <c r="K20" s="227"/>
      <c r="L20" s="91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</row>
    <row r="21" spans="1:31" s="92" customFormat="1" ht="18" customHeight="1">
      <c r="A21" s="227"/>
      <c r="B21" s="90"/>
      <c r="C21" s="227"/>
      <c r="D21" s="227"/>
      <c r="E21" s="93" t="s">
        <v>34</v>
      </c>
      <c r="F21" s="227"/>
      <c r="G21" s="227"/>
      <c r="H21" s="227"/>
      <c r="I21" s="228" t="s">
        <v>28</v>
      </c>
      <c r="J21" s="93" t="s">
        <v>35</v>
      </c>
      <c r="K21" s="227"/>
      <c r="L21" s="91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</row>
    <row r="22" spans="1:31" s="92" customFormat="1" ht="6.95" customHeight="1">
      <c r="A22" s="227"/>
      <c r="B22" s="90"/>
      <c r="C22" s="227"/>
      <c r="D22" s="227"/>
      <c r="E22" s="227"/>
      <c r="F22" s="227"/>
      <c r="G22" s="227"/>
      <c r="H22" s="227"/>
      <c r="I22" s="227"/>
      <c r="J22" s="227"/>
      <c r="K22" s="227"/>
      <c r="L22" s="91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</row>
    <row r="23" spans="1:31" s="92" customFormat="1" ht="12" customHeight="1">
      <c r="A23" s="227"/>
      <c r="B23" s="90"/>
      <c r="C23" s="227"/>
      <c r="D23" s="228" t="s">
        <v>37</v>
      </c>
      <c r="E23" s="227"/>
      <c r="F23" s="227"/>
      <c r="G23" s="227"/>
      <c r="H23" s="227"/>
      <c r="I23" s="228" t="s">
        <v>25</v>
      </c>
      <c r="J23" s="93" t="str">
        <f>IF('Rekapitulace stavby'!AN19="","",'Rekapitulace stavby'!AN19)</f>
        <v/>
      </c>
      <c r="K23" s="227"/>
      <c r="L23" s="91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</row>
    <row r="24" spans="1:31" s="92" customFormat="1" ht="18" customHeight="1">
      <c r="A24" s="227"/>
      <c r="B24" s="90"/>
      <c r="C24" s="227"/>
      <c r="D24" s="227"/>
      <c r="E24" s="93" t="str">
        <f>IF('Rekapitulace stavby'!E20="","",'Rekapitulace stavby'!E20)</f>
        <v xml:space="preserve"> </v>
      </c>
      <c r="F24" s="227"/>
      <c r="G24" s="227"/>
      <c r="H24" s="227"/>
      <c r="I24" s="228" t="s">
        <v>28</v>
      </c>
      <c r="J24" s="93" t="str">
        <f>IF('Rekapitulace stavby'!AN20="","",'Rekapitulace stavby'!AN20)</f>
        <v/>
      </c>
      <c r="K24" s="227"/>
      <c r="L24" s="91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</row>
    <row r="25" spans="1:31" s="92" customFormat="1" ht="6.95" customHeight="1">
      <c r="A25" s="227"/>
      <c r="B25" s="90"/>
      <c r="C25" s="227"/>
      <c r="D25" s="227"/>
      <c r="E25" s="227"/>
      <c r="F25" s="227"/>
      <c r="G25" s="227"/>
      <c r="H25" s="227"/>
      <c r="I25" s="227"/>
      <c r="J25" s="227"/>
      <c r="K25" s="227"/>
      <c r="L25" s="91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</row>
    <row r="26" spans="1:31" s="92" customFormat="1" ht="12" customHeight="1">
      <c r="A26" s="227"/>
      <c r="B26" s="90"/>
      <c r="C26" s="227"/>
      <c r="D26" s="228" t="s">
        <v>39</v>
      </c>
      <c r="E26" s="227"/>
      <c r="F26" s="227"/>
      <c r="G26" s="227"/>
      <c r="H26" s="227"/>
      <c r="I26" s="227"/>
      <c r="J26" s="227"/>
      <c r="K26" s="227"/>
      <c r="L26" s="91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</row>
    <row r="27" spans="1:31" s="98" customFormat="1" ht="16.5" customHeight="1">
      <c r="A27" s="95"/>
      <c r="B27" s="96"/>
      <c r="C27" s="95"/>
      <c r="D27" s="95"/>
      <c r="E27" s="379" t="s">
        <v>3</v>
      </c>
      <c r="F27" s="379"/>
      <c r="G27" s="379"/>
      <c r="H27" s="37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92" customFormat="1" ht="6.95" customHeight="1">
      <c r="A28" s="227"/>
      <c r="B28" s="90"/>
      <c r="C28" s="227"/>
      <c r="D28" s="227"/>
      <c r="E28" s="227"/>
      <c r="F28" s="227"/>
      <c r="G28" s="227"/>
      <c r="H28" s="227"/>
      <c r="I28" s="227"/>
      <c r="J28" s="227"/>
      <c r="K28" s="227"/>
      <c r="L28" s="91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</row>
    <row r="29" spans="1:31" s="92" customFormat="1" ht="6.95" customHeight="1">
      <c r="A29" s="227"/>
      <c r="B29" s="90"/>
      <c r="C29" s="227"/>
      <c r="D29" s="99"/>
      <c r="E29" s="99"/>
      <c r="F29" s="99"/>
      <c r="G29" s="99"/>
      <c r="H29" s="99"/>
      <c r="I29" s="99"/>
      <c r="J29" s="99"/>
      <c r="K29" s="99"/>
      <c r="L29" s="91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</row>
    <row r="30" spans="1:31" s="92" customFormat="1" ht="25.35" customHeight="1">
      <c r="A30" s="227"/>
      <c r="B30" s="90"/>
      <c r="C30" s="227"/>
      <c r="D30" s="100" t="s">
        <v>41</v>
      </c>
      <c r="E30" s="227"/>
      <c r="F30" s="227"/>
      <c r="G30" s="227"/>
      <c r="H30" s="227"/>
      <c r="I30" s="227"/>
      <c r="J30" s="101">
        <f>ROUND(J83,2)</f>
        <v>0</v>
      </c>
      <c r="K30" s="227"/>
      <c r="L30" s="91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</row>
    <row r="31" spans="1:31" s="92" customFormat="1" ht="6.95" customHeight="1">
      <c r="A31" s="227"/>
      <c r="B31" s="90"/>
      <c r="C31" s="227"/>
      <c r="D31" s="99"/>
      <c r="E31" s="99"/>
      <c r="F31" s="99"/>
      <c r="G31" s="99"/>
      <c r="H31" s="99"/>
      <c r="I31" s="99"/>
      <c r="J31" s="99"/>
      <c r="K31" s="99"/>
      <c r="L31" s="91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</row>
    <row r="32" spans="1:31" s="92" customFormat="1" ht="14.45" customHeight="1">
      <c r="A32" s="227"/>
      <c r="B32" s="90"/>
      <c r="C32" s="227"/>
      <c r="D32" s="227"/>
      <c r="E32" s="227"/>
      <c r="F32" s="102" t="s">
        <v>43</v>
      </c>
      <c r="G32" s="227"/>
      <c r="H32" s="227"/>
      <c r="I32" s="102" t="s">
        <v>42</v>
      </c>
      <c r="J32" s="102" t="s">
        <v>44</v>
      </c>
      <c r="K32" s="227"/>
      <c r="L32" s="91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</row>
    <row r="33" spans="1:31" s="92" customFormat="1" ht="14.45" customHeight="1">
      <c r="A33" s="227"/>
      <c r="B33" s="90"/>
      <c r="C33" s="227"/>
      <c r="D33" s="103" t="s">
        <v>45</v>
      </c>
      <c r="E33" s="228" t="s">
        <v>46</v>
      </c>
      <c r="F33" s="104">
        <f>ROUND((SUM(BE83:BE108)),2)</f>
        <v>0</v>
      </c>
      <c r="G33" s="227"/>
      <c r="H33" s="227"/>
      <c r="I33" s="105">
        <v>0.21</v>
      </c>
      <c r="J33" s="104">
        <f>ROUND(((SUM(BE83:BE108))*I33),2)</f>
        <v>0</v>
      </c>
      <c r="K33" s="227"/>
      <c r="L33" s="91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</row>
    <row r="34" spans="1:31" s="92" customFormat="1" ht="14.45" customHeight="1">
      <c r="A34" s="227"/>
      <c r="B34" s="90"/>
      <c r="C34" s="227"/>
      <c r="D34" s="227"/>
      <c r="E34" s="228" t="s">
        <v>47</v>
      </c>
      <c r="F34" s="104">
        <f>ROUND((SUM(BF83:BF108)),2)</f>
        <v>0</v>
      </c>
      <c r="G34" s="227"/>
      <c r="H34" s="227"/>
      <c r="I34" s="105">
        <v>0.15</v>
      </c>
      <c r="J34" s="104">
        <f>ROUND(((SUM(BF83:BF108))*I34),2)</f>
        <v>0</v>
      </c>
      <c r="K34" s="227"/>
      <c r="L34" s="91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</row>
    <row r="35" spans="1:31" s="92" customFormat="1" ht="14.45" customHeight="1" hidden="1">
      <c r="A35" s="227"/>
      <c r="B35" s="90"/>
      <c r="C35" s="227"/>
      <c r="D35" s="227"/>
      <c r="E35" s="228" t="s">
        <v>48</v>
      </c>
      <c r="F35" s="104">
        <f>ROUND((SUM(BG83:BG108)),2)</f>
        <v>0</v>
      </c>
      <c r="G35" s="227"/>
      <c r="H35" s="227"/>
      <c r="I35" s="105">
        <v>0.21</v>
      </c>
      <c r="J35" s="104">
        <f>0</f>
        <v>0</v>
      </c>
      <c r="K35" s="227"/>
      <c r="L35" s="91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</row>
    <row r="36" spans="1:31" s="92" customFormat="1" ht="14.45" customHeight="1" hidden="1">
      <c r="A36" s="227"/>
      <c r="B36" s="90"/>
      <c r="C36" s="227"/>
      <c r="D36" s="227"/>
      <c r="E36" s="228" t="s">
        <v>49</v>
      </c>
      <c r="F36" s="104">
        <f>ROUND((SUM(BH83:BH108)),2)</f>
        <v>0</v>
      </c>
      <c r="G36" s="227"/>
      <c r="H36" s="227"/>
      <c r="I36" s="105">
        <v>0.15</v>
      </c>
      <c r="J36" s="104">
        <f>0</f>
        <v>0</v>
      </c>
      <c r="K36" s="227"/>
      <c r="L36" s="91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</row>
    <row r="37" spans="1:31" s="92" customFormat="1" ht="14.45" customHeight="1" hidden="1">
      <c r="A37" s="227"/>
      <c r="B37" s="90"/>
      <c r="C37" s="227"/>
      <c r="D37" s="227"/>
      <c r="E37" s="228" t="s">
        <v>50</v>
      </c>
      <c r="F37" s="104">
        <f>ROUND((SUM(BI83:BI108)),2)</f>
        <v>0</v>
      </c>
      <c r="G37" s="227"/>
      <c r="H37" s="227"/>
      <c r="I37" s="105">
        <v>0</v>
      </c>
      <c r="J37" s="104">
        <f>0</f>
        <v>0</v>
      </c>
      <c r="K37" s="227"/>
      <c r="L37" s="91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</row>
    <row r="38" spans="1:31" s="92" customFormat="1" ht="6.95" customHeight="1">
      <c r="A38" s="227"/>
      <c r="B38" s="90"/>
      <c r="C38" s="227"/>
      <c r="D38" s="227"/>
      <c r="E38" s="227"/>
      <c r="F38" s="227"/>
      <c r="G38" s="227"/>
      <c r="H38" s="227"/>
      <c r="I38" s="227"/>
      <c r="J38" s="227"/>
      <c r="K38" s="227"/>
      <c r="L38" s="91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</row>
    <row r="39" spans="1:31" s="92" customFormat="1" ht="25.35" customHeight="1">
      <c r="A39" s="227"/>
      <c r="B39" s="90"/>
      <c r="C39" s="106"/>
      <c r="D39" s="107" t="s">
        <v>51</v>
      </c>
      <c r="E39" s="108"/>
      <c r="F39" s="108"/>
      <c r="G39" s="109" t="s">
        <v>52</v>
      </c>
      <c r="H39" s="110" t="s">
        <v>53</v>
      </c>
      <c r="I39" s="108"/>
      <c r="J39" s="111">
        <f>SUM(J30:J37)</f>
        <v>0</v>
      </c>
      <c r="K39" s="112"/>
      <c r="L39" s="91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</row>
    <row r="40" spans="1:31" s="92" customFormat="1" ht="14.45" customHeight="1">
      <c r="A40" s="227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91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</row>
    <row r="44" spans="1:31" s="92" customFormat="1" ht="6.95" customHeight="1">
      <c r="A44" s="227"/>
      <c r="B44" s="115"/>
      <c r="C44" s="116"/>
      <c r="D44" s="116"/>
      <c r="E44" s="116"/>
      <c r="F44" s="116"/>
      <c r="G44" s="116"/>
      <c r="H44" s="116"/>
      <c r="I44" s="116"/>
      <c r="J44" s="116"/>
      <c r="K44" s="116"/>
      <c r="L44" s="91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</row>
    <row r="45" spans="1:31" s="92" customFormat="1" ht="24.95" customHeight="1">
      <c r="A45" s="227"/>
      <c r="B45" s="90"/>
      <c r="C45" s="86" t="s">
        <v>130</v>
      </c>
      <c r="D45" s="227"/>
      <c r="E45" s="227"/>
      <c r="F45" s="227"/>
      <c r="G45" s="227"/>
      <c r="H45" s="227"/>
      <c r="I45" s="227"/>
      <c r="J45" s="227"/>
      <c r="K45" s="227"/>
      <c r="L45" s="91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</row>
    <row r="46" spans="1:31" s="92" customFormat="1" ht="6.95" customHeight="1">
      <c r="A46" s="227"/>
      <c r="B46" s="90"/>
      <c r="C46" s="227"/>
      <c r="D46" s="227"/>
      <c r="E46" s="227"/>
      <c r="F46" s="227"/>
      <c r="G46" s="227"/>
      <c r="H46" s="227"/>
      <c r="I46" s="227"/>
      <c r="J46" s="227"/>
      <c r="K46" s="227"/>
      <c r="L46" s="91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</row>
    <row r="47" spans="1:31" s="92" customFormat="1" ht="12" customHeight="1">
      <c r="A47" s="227"/>
      <c r="B47" s="90"/>
      <c r="C47" s="228" t="s">
        <v>17</v>
      </c>
      <c r="D47" s="227"/>
      <c r="E47" s="227"/>
      <c r="F47" s="227"/>
      <c r="G47" s="227"/>
      <c r="H47" s="227"/>
      <c r="I47" s="227"/>
      <c r="J47" s="227"/>
      <c r="K47" s="227"/>
      <c r="L47" s="91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</row>
    <row r="48" spans="1:31" s="92" customFormat="1" ht="16.5" customHeight="1">
      <c r="A48" s="227"/>
      <c r="B48" s="90"/>
      <c r="C48" s="227"/>
      <c r="D48" s="227"/>
      <c r="E48" s="373" t="str">
        <f>E7</f>
        <v>Domov ve Věži - Komunitní bydlení II</v>
      </c>
      <c r="F48" s="374"/>
      <c r="G48" s="374"/>
      <c r="H48" s="374"/>
      <c r="I48" s="227"/>
      <c r="J48" s="227"/>
      <c r="K48" s="227"/>
      <c r="L48" s="91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</row>
    <row r="49" spans="1:31" s="92" customFormat="1" ht="12" customHeight="1">
      <c r="A49" s="227"/>
      <c r="B49" s="90"/>
      <c r="C49" s="228" t="s">
        <v>128</v>
      </c>
      <c r="D49" s="227"/>
      <c r="E49" s="227"/>
      <c r="F49" s="227"/>
      <c r="G49" s="227"/>
      <c r="H49" s="227"/>
      <c r="I49" s="227"/>
      <c r="J49" s="227"/>
      <c r="K49" s="227"/>
      <c r="L49" s="91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</row>
    <row r="50" spans="1:31" s="92" customFormat="1" ht="16.5" customHeight="1">
      <c r="A50" s="227"/>
      <c r="B50" s="90"/>
      <c r="C50" s="227"/>
      <c r="D50" s="227"/>
      <c r="E50" s="371" t="str">
        <f>E9</f>
        <v>SO 09 - Oplocení</v>
      </c>
      <c r="F50" s="372"/>
      <c r="G50" s="372"/>
      <c r="H50" s="372"/>
      <c r="I50" s="227"/>
      <c r="J50" s="227"/>
      <c r="K50" s="227"/>
      <c r="L50" s="91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</row>
    <row r="51" spans="1:31" s="92" customFormat="1" ht="6.95" customHeight="1">
      <c r="A51" s="227"/>
      <c r="B51" s="90"/>
      <c r="C51" s="227"/>
      <c r="D51" s="227"/>
      <c r="E51" s="227"/>
      <c r="F51" s="227"/>
      <c r="G51" s="227"/>
      <c r="H51" s="227"/>
      <c r="I51" s="227"/>
      <c r="J51" s="227"/>
      <c r="K51" s="227"/>
      <c r="L51" s="91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</row>
    <row r="52" spans="1:31" s="92" customFormat="1" ht="12" customHeight="1">
      <c r="A52" s="227"/>
      <c r="B52" s="90"/>
      <c r="C52" s="228" t="s">
        <v>21</v>
      </c>
      <c r="D52" s="227"/>
      <c r="E52" s="227"/>
      <c r="F52" s="93" t="str">
        <f>F12</f>
        <v>Obec Věž</v>
      </c>
      <c r="G52" s="227"/>
      <c r="H52" s="227"/>
      <c r="I52" s="228" t="s">
        <v>23</v>
      </c>
      <c r="J52" s="94">
        <f>IF(J12="","",J12)</f>
        <v>44315</v>
      </c>
      <c r="K52" s="227"/>
      <c r="L52" s="91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</row>
    <row r="53" spans="1:31" s="92" customFormat="1" ht="6.95" customHeight="1">
      <c r="A53" s="227"/>
      <c r="B53" s="90"/>
      <c r="C53" s="227"/>
      <c r="D53" s="227"/>
      <c r="E53" s="227"/>
      <c r="F53" s="227"/>
      <c r="G53" s="227"/>
      <c r="H53" s="227"/>
      <c r="I53" s="227"/>
      <c r="J53" s="227"/>
      <c r="K53" s="227"/>
      <c r="L53" s="91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</row>
    <row r="54" spans="1:31" s="92" customFormat="1" ht="40.15" customHeight="1">
      <c r="A54" s="227"/>
      <c r="B54" s="90"/>
      <c r="C54" s="228" t="s">
        <v>24</v>
      </c>
      <c r="D54" s="227"/>
      <c r="E54" s="227"/>
      <c r="F54" s="93" t="str">
        <f>E15</f>
        <v xml:space="preserve">Kraj Vysočina, Žižkova 1882/57, 587 33 Jihlava </v>
      </c>
      <c r="G54" s="227"/>
      <c r="H54" s="227"/>
      <c r="I54" s="228" t="s">
        <v>32</v>
      </c>
      <c r="J54" s="231" t="str">
        <f>E21</f>
        <v>INVENTE s.r.o., Žerotínova 483/1, 370 04 Č. Buděj.</v>
      </c>
      <c r="K54" s="227"/>
      <c r="L54" s="91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</row>
    <row r="55" spans="1:31" s="92" customFormat="1" ht="15.2" customHeight="1">
      <c r="A55" s="227"/>
      <c r="B55" s="90"/>
      <c r="C55" s="228" t="s">
        <v>30</v>
      </c>
      <c r="D55" s="227"/>
      <c r="E55" s="227"/>
      <c r="F55" s="93" t="str">
        <f>IF(E18="","",E18)</f>
        <v>Vyplň údaj</v>
      </c>
      <c r="G55" s="227"/>
      <c r="H55" s="227"/>
      <c r="I55" s="228" t="s">
        <v>37</v>
      </c>
      <c r="J55" s="231" t="str">
        <f>E24</f>
        <v xml:space="preserve"> </v>
      </c>
      <c r="K55" s="227"/>
      <c r="L55" s="91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</row>
    <row r="56" spans="1:31" s="92" customFormat="1" ht="10.35" customHeight="1">
      <c r="A56" s="227"/>
      <c r="B56" s="90"/>
      <c r="C56" s="227"/>
      <c r="D56" s="227"/>
      <c r="E56" s="227"/>
      <c r="F56" s="227"/>
      <c r="G56" s="227"/>
      <c r="H56" s="227"/>
      <c r="I56" s="227"/>
      <c r="J56" s="227"/>
      <c r="K56" s="227"/>
      <c r="L56" s="91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</row>
    <row r="57" spans="1:31" s="92" customFormat="1" ht="29.25" customHeight="1">
      <c r="A57" s="227"/>
      <c r="B57" s="90"/>
      <c r="C57" s="118" t="s">
        <v>131</v>
      </c>
      <c r="D57" s="106"/>
      <c r="E57" s="106"/>
      <c r="F57" s="106"/>
      <c r="G57" s="106"/>
      <c r="H57" s="106"/>
      <c r="I57" s="106"/>
      <c r="J57" s="119" t="s">
        <v>132</v>
      </c>
      <c r="K57" s="106"/>
      <c r="L57" s="91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</row>
    <row r="58" spans="1:31" s="92" customFormat="1" ht="10.35" customHeight="1">
      <c r="A58" s="227"/>
      <c r="B58" s="90"/>
      <c r="C58" s="227"/>
      <c r="D58" s="227"/>
      <c r="E58" s="227"/>
      <c r="F58" s="227"/>
      <c r="G58" s="227"/>
      <c r="H58" s="227"/>
      <c r="I58" s="227"/>
      <c r="J58" s="227"/>
      <c r="K58" s="227"/>
      <c r="L58" s="91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</row>
    <row r="59" spans="1:47" s="92" customFormat="1" ht="22.9" customHeight="1">
      <c r="A59" s="227"/>
      <c r="B59" s="90"/>
      <c r="C59" s="120" t="s">
        <v>73</v>
      </c>
      <c r="D59" s="227"/>
      <c r="E59" s="227"/>
      <c r="F59" s="227"/>
      <c r="G59" s="227"/>
      <c r="H59" s="227"/>
      <c r="I59" s="227"/>
      <c r="J59" s="101">
        <f>J83</f>
        <v>0</v>
      </c>
      <c r="K59" s="227"/>
      <c r="L59" s="91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U59" s="82" t="s">
        <v>133</v>
      </c>
    </row>
    <row r="60" spans="2:12" s="121" customFormat="1" ht="24.95" customHeight="1">
      <c r="B60" s="122"/>
      <c r="D60" s="123" t="s">
        <v>134</v>
      </c>
      <c r="E60" s="124"/>
      <c r="F60" s="124"/>
      <c r="G60" s="124"/>
      <c r="H60" s="124"/>
      <c r="I60" s="124"/>
      <c r="J60" s="125">
        <f>J84</f>
        <v>0</v>
      </c>
      <c r="L60" s="122"/>
    </row>
    <row r="61" spans="2:12" s="126" customFormat="1" ht="19.9" customHeight="1">
      <c r="B61" s="127"/>
      <c r="D61" s="128" t="s">
        <v>135</v>
      </c>
      <c r="E61" s="129"/>
      <c r="F61" s="129"/>
      <c r="G61" s="129"/>
      <c r="H61" s="129"/>
      <c r="I61" s="129"/>
      <c r="J61" s="130">
        <f>J85</f>
        <v>0</v>
      </c>
      <c r="L61" s="127"/>
    </row>
    <row r="62" spans="2:12" s="126" customFormat="1" ht="19.9" customHeight="1">
      <c r="B62" s="127"/>
      <c r="D62" s="128" t="s">
        <v>137</v>
      </c>
      <c r="E62" s="129"/>
      <c r="F62" s="129"/>
      <c r="G62" s="129"/>
      <c r="H62" s="129"/>
      <c r="I62" s="129"/>
      <c r="J62" s="130">
        <f>J98</f>
        <v>0</v>
      </c>
      <c r="L62" s="127"/>
    </row>
    <row r="63" spans="2:12" s="126" customFormat="1" ht="19.9" customHeight="1">
      <c r="B63" s="127"/>
      <c r="D63" s="128" t="s">
        <v>141</v>
      </c>
      <c r="E63" s="129"/>
      <c r="F63" s="129"/>
      <c r="G63" s="129"/>
      <c r="H63" s="129"/>
      <c r="I63" s="129"/>
      <c r="J63" s="130">
        <f>J107</f>
        <v>0</v>
      </c>
      <c r="L63" s="127"/>
    </row>
    <row r="64" spans="1:31" s="92" customFormat="1" ht="21.75" customHeight="1">
      <c r="A64" s="227"/>
      <c r="B64" s="90"/>
      <c r="C64" s="227"/>
      <c r="D64" s="227"/>
      <c r="E64" s="227"/>
      <c r="F64" s="227"/>
      <c r="G64" s="227"/>
      <c r="H64" s="227"/>
      <c r="I64" s="227"/>
      <c r="J64" s="227"/>
      <c r="K64" s="227"/>
      <c r="L64" s="91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</row>
    <row r="65" spans="1:31" s="92" customFormat="1" ht="6.95" customHeight="1">
      <c r="A65" s="227"/>
      <c r="B65" s="113"/>
      <c r="C65" s="114"/>
      <c r="D65" s="114"/>
      <c r="E65" s="114"/>
      <c r="F65" s="114"/>
      <c r="G65" s="114"/>
      <c r="H65" s="114"/>
      <c r="I65" s="114"/>
      <c r="J65" s="114"/>
      <c r="K65" s="114"/>
      <c r="L65" s="91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</row>
    <row r="69" spans="1:31" s="92" customFormat="1" ht="6.95" customHeight="1">
      <c r="A69" s="227"/>
      <c r="B69" s="115"/>
      <c r="C69" s="116"/>
      <c r="D69" s="116"/>
      <c r="E69" s="116"/>
      <c r="F69" s="116"/>
      <c r="G69" s="116"/>
      <c r="H69" s="116"/>
      <c r="I69" s="116"/>
      <c r="J69" s="116"/>
      <c r="K69" s="116"/>
      <c r="L69" s="91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</row>
    <row r="70" spans="1:31" s="92" customFormat="1" ht="24.95" customHeight="1">
      <c r="A70" s="227"/>
      <c r="B70" s="90"/>
      <c r="C70" s="86" t="s">
        <v>156</v>
      </c>
      <c r="D70" s="227"/>
      <c r="E70" s="227"/>
      <c r="F70" s="227"/>
      <c r="G70" s="227"/>
      <c r="H70" s="227"/>
      <c r="I70" s="227"/>
      <c r="J70" s="227"/>
      <c r="K70" s="227"/>
      <c r="L70" s="91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</row>
    <row r="71" spans="1:31" s="92" customFormat="1" ht="6.95" customHeight="1">
      <c r="A71" s="227"/>
      <c r="B71" s="90"/>
      <c r="C71" s="227"/>
      <c r="D71" s="227"/>
      <c r="E71" s="227"/>
      <c r="F71" s="227"/>
      <c r="G71" s="227"/>
      <c r="H71" s="227"/>
      <c r="I71" s="227"/>
      <c r="J71" s="227"/>
      <c r="K71" s="227"/>
      <c r="L71" s="91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</row>
    <row r="72" spans="1:31" s="92" customFormat="1" ht="12" customHeight="1">
      <c r="A72" s="227"/>
      <c r="B72" s="90"/>
      <c r="C72" s="228" t="s">
        <v>17</v>
      </c>
      <c r="D72" s="227"/>
      <c r="E72" s="227"/>
      <c r="F72" s="227"/>
      <c r="G72" s="227"/>
      <c r="H72" s="227"/>
      <c r="I72" s="227"/>
      <c r="J72" s="227"/>
      <c r="K72" s="227"/>
      <c r="L72" s="91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</row>
    <row r="73" spans="1:31" s="92" customFormat="1" ht="16.5" customHeight="1">
      <c r="A73" s="227"/>
      <c r="B73" s="90"/>
      <c r="C73" s="227"/>
      <c r="D73" s="227"/>
      <c r="E73" s="373" t="str">
        <f>E7</f>
        <v>Domov ve Věži - Komunitní bydlení II</v>
      </c>
      <c r="F73" s="374"/>
      <c r="G73" s="374"/>
      <c r="H73" s="374"/>
      <c r="I73" s="227"/>
      <c r="J73" s="227"/>
      <c r="K73" s="227"/>
      <c r="L73" s="91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</row>
    <row r="74" spans="1:31" s="92" customFormat="1" ht="12" customHeight="1">
      <c r="A74" s="227"/>
      <c r="B74" s="90"/>
      <c r="C74" s="228" t="s">
        <v>128</v>
      </c>
      <c r="D74" s="227"/>
      <c r="E74" s="227"/>
      <c r="F74" s="227"/>
      <c r="G74" s="227"/>
      <c r="H74" s="227"/>
      <c r="I74" s="227"/>
      <c r="J74" s="227"/>
      <c r="K74" s="227"/>
      <c r="L74" s="91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</row>
    <row r="75" spans="1:31" s="92" customFormat="1" ht="16.5" customHeight="1">
      <c r="A75" s="227"/>
      <c r="B75" s="90"/>
      <c r="C75" s="227"/>
      <c r="D75" s="227"/>
      <c r="E75" s="371" t="str">
        <f>E9</f>
        <v>SO 09 - Oplocení</v>
      </c>
      <c r="F75" s="372"/>
      <c r="G75" s="372"/>
      <c r="H75" s="372"/>
      <c r="I75" s="227"/>
      <c r="J75" s="227"/>
      <c r="K75" s="227"/>
      <c r="L75" s="91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</row>
    <row r="76" spans="1:31" s="92" customFormat="1" ht="6.95" customHeight="1">
      <c r="A76" s="227"/>
      <c r="B76" s="90"/>
      <c r="C76" s="227"/>
      <c r="D76" s="227"/>
      <c r="E76" s="227"/>
      <c r="F76" s="227"/>
      <c r="G76" s="227"/>
      <c r="H76" s="227"/>
      <c r="I76" s="227"/>
      <c r="J76" s="227"/>
      <c r="K76" s="227"/>
      <c r="L76" s="91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</row>
    <row r="77" spans="1:31" s="92" customFormat="1" ht="12" customHeight="1">
      <c r="A77" s="227"/>
      <c r="B77" s="90"/>
      <c r="C77" s="228" t="s">
        <v>21</v>
      </c>
      <c r="D77" s="227"/>
      <c r="E77" s="227"/>
      <c r="F77" s="93" t="str">
        <f>F12</f>
        <v>Obec Věž</v>
      </c>
      <c r="G77" s="227"/>
      <c r="H77" s="227"/>
      <c r="I77" s="228" t="s">
        <v>23</v>
      </c>
      <c r="J77" s="94">
        <f>IF(J12="","",J12)</f>
        <v>44315</v>
      </c>
      <c r="K77" s="227"/>
      <c r="L77" s="91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</row>
    <row r="78" spans="1:31" s="92" customFormat="1" ht="6.95" customHeight="1">
      <c r="A78" s="227"/>
      <c r="B78" s="90"/>
      <c r="C78" s="227"/>
      <c r="D78" s="227"/>
      <c r="E78" s="227"/>
      <c r="F78" s="227"/>
      <c r="G78" s="227"/>
      <c r="H78" s="227"/>
      <c r="I78" s="227"/>
      <c r="J78" s="227"/>
      <c r="K78" s="227"/>
      <c r="L78" s="91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</row>
    <row r="79" spans="1:31" s="92" customFormat="1" ht="40.15" customHeight="1">
      <c r="A79" s="227"/>
      <c r="B79" s="90"/>
      <c r="C79" s="228" t="s">
        <v>24</v>
      </c>
      <c r="D79" s="227"/>
      <c r="E79" s="227"/>
      <c r="F79" s="93" t="str">
        <f>E15</f>
        <v xml:space="preserve">Kraj Vysočina, Žižkova 1882/57, 587 33 Jihlava </v>
      </c>
      <c r="G79" s="227"/>
      <c r="H79" s="227"/>
      <c r="I79" s="228" t="s">
        <v>32</v>
      </c>
      <c r="J79" s="231" t="str">
        <f>E21</f>
        <v>INVENTE s.r.o., Žerotínova 483/1, 370 04 Č. Buděj.</v>
      </c>
      <c r="K79" s="227"/>
      <c r="L79" s="91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</row>
    <row r="80" spans="1:31" s="92" customFormat="1" ht="15.2" customHeight="1">
      <c r="A80" s="227"/>
      <c r="B80" s="90"/>
      <c r="C80" s="228" t="s">
        <v>30</v>
      </c>
      <c r="D80" s="227"/>
      <c r="E80" s="227"/>
      <c r="F80" s="93" t="str">
        <f>IF(E18="","",E18)</f>
        <v>Vyplň údaj</v>
      </c>
      <c r="G80" s="227"/>
      <c r="H80" s="227"/>
      <c r="I80" s="228" t="s">
        <v>37</v>
      </c>
      <c r="J80" s="231" t="str">
        <f>E24</f>
        <v xml:space="preserve"> </v>
      </c>
      <c r="K80" s="227"/>
      <c r="L80" s="91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</row>
    <row r="81" spans="1:31" s="92" customFormat="1" ht="10.35" customHeight="1">
      <c r="A81" s="227"/>
      <c r="B81" s="90"/>
      <c r="C81" s="227"/>
      <c r="D81" s="227"/>
      <c r="E81" s="227"/>
      <c r="F81" s="227"/>
      <c r="G81" s="227"/>
      <c r="H81" s="227"/>
      <c r="I81" s="227"/>
      <c r="J81" s="227"/>
      <c r="K81" s="227"/>
      <c r="L81" s="91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</row>
    <row r="82" spans="1:31" s="140" customFormat="1" ht="29.25" customHeight="1">
      <c r="A82" s="131"/>
      <c r="B82" s="132"/>
      <c r="C82" s="133" t="s">
        <v>157</v>
      </c>
      <c r="D82" s="134" t="s">
        <v>60</v>
      </c>
      <c r="E82" s="134" t="s">
        <v>56</v>
      </c>
      <c r="F82" s="134" t="s">
        <v>57</v>
      </c>
      <c r="G82" s="134" t="s">
        <v>158</v>
      </c>
      <c r="H82" s="134" t="s">
        <v>159</v>
      </c>
      <c r="I82" s="134" t="s">
        <v>160</v>
      </c>
      <c r="J82" s="134" t="s">
        <v>132</v>
      </c>
      <c r="K82" s="135" t="s">
        <v>161</v>
      </c>
      <c r="L82" s="136"/>
      <c r="M82" s="137" t="s">
        <v>3</v>
      </c>
      <c r="N82" s="138" t="s">
        <v>45</v>
      </c>
      <c r="O82" s="138" t="s">
        <v>162</v>
      </c>
      <c r="P82" s="138" t="s">
        <v>163</v>
      </c>
      <c r="Q82" s="138" t="s">
        <v>164</v>
      </c>
      <c r="R82" s="138" t="s">
        <v>165</v>
      </c>
      <c r="S82" s="138" t="s">
        <v>166</v>
      </c>
      <c r="T82" s="139" t="s">
        <v>167</v>
      </c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</row>
    <row r="83" spans="1:63" s="92" customFormat="1" ht="22.9" customHeight="1">
      <c r="A83" s="227"/>
      <c r="B83" s="90"/>
      <c r="C83" s="141" t="s">
        <v>168</v>
      </c>
      <c r="D83" s="227"/>
      <c r="E83" s="227"/>
      <c r="F83" s="227"/>
      <c r="G83" s="227"/>
      <c r="H83" s="227"/>
      <c r="I83" s="227"/>
      <c r="J83" s="142">
        <f>BK83</f>
        <v>0</v>
      </c>
      <c r="K83" s="227"/>
      <c r="L83" s="90"/>
      <c r="M83" s="143"/>
      <c r="N83" s="144"/>
      <c r="O83" s="99"/>
      <c r="P83" s="145">
        <f>P84</f>
        <v>0</v>
      </c>
      <c r="Q83" s="99"/>
      <c r="R83" s="145">
        <f>R84</f>
        <v>13.337412500000001</v>
      </c>
      <c r="S83" s="99"/>
      <c r="T83" s="146">
        <f>T84</f>
        <v>0</v>
      </c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T83" s="82" t="s">
        <v>74</v>
      </c>
      <c r="AU83" s="82" t="s">
        <v>133</v>
      </c>
      <c r="BK83" s="147">
        <f>BK84</f>
        <v>0</v>
      </c>
    </row>
    <row r="84" spans="2:63" s="148" customFormat="1" ht="25.9" customHeight="1">
      <c r="B84" s="149"/>
      <c r="D84" s="150" t="s">
        <v>74</v>
      </c>
      <c r="E84" s="151" t="s">
        <v>169</v>
      </c>
      <c r="F84" s="151" t="s">
        <v>170</v>
      </c>
      <c r="J84" s="152">
        <f>BK84</f>
        <v>0</v>
      </c>
      <c r="L84" s="149"/>
      <c r="M84" s="153"/>
      <c r="N84" s="154"/>
      <c r="O84" s="154"/>
      <c r="P84" s="155">
        <f>P85+P98+P107</f>
        <v>0</v>
      </c>
      <c r="Q84" s="154"/>
      <c r="R84" s="155">
        <f>R85+R98+R107</f>
        <v>13.337412500000001</v>
      </c>
      <c r="S84" s="154"/>
      <c r="T84" s="156">
        <f>T85+T98+T107</f>
        <v>0</v>
      </c>
      <c r="AR84" s="150" t="s">
        <v>83</v>
      </c>
      <c r="AT84" s="157" t="s">
        <v>74</v>
      </c>
      <c r="AU84" s="157" t="s">
        <v>75</v>
      </c>
      <c r="AY84" s="150" t="s">
        <v>171</v>
      </c>
      <c r="BK84" s="158">
        <f>BK85+BK98+BK107</f>
        <v>0</v>
      </c>
    </row>
    <row r="85" spans="2:63" s="148" customFormat="1" ht="22.9" customHeight="1">
      <c r="B85" s="149"/>
      <c r="D85" s="150" t="s">
        <v>74</v>
      </c>
      <c r="E85" s="159" t="s">
        <v>83</v>
      </c>
      <c r="F85" s="159" t="s">
        <v>172</v>
      </c>
      <c r="J85" s="160">
        <f>BK85</f>
        <v>0</v>
      </c>
      <c r="L85" s="149"/>
      <c r="M85" s="153"/>
      <c r="N85" s="154"/>
      <c r="O85" s="154"/>
      <c r="P85" s="155">
        <f>SUM(P86:P97)</f>
        <v>0</v>
      </c>
      <c r="Q85" s="154"/>
      <c r="R85" s="155">
        <f>SUM(R86:R97)</f>
        <v>0</v>
      </c>
      <c r="S85" s="154"/>
      <c r="T85" s="156">
        <f>SUM(T86:T97)</f>
        <v>0</v>
      </c>
      <c r="AR85" s="150" t="s">
        <v>83</v>
      </c>
      <c r="AT85" s="157" t="s">
        <v>74</v>
      </c>
      <c r="AU85" s="157" t="s">
        <v>83</v>
      </c>
      <c r="AY85" s="150" t="s">
        <v>171</v>
      </c>
      <c r="BK85" s="158">
        <f>SUM(BK86:BK97)</f>
        <v>0</v>
      </c>
    </row>
    <row r="86" spans="1:65" s="92" customFormat="1" ht="24">
      <c r="A86" s="227"/>
      <c r="B86" s="90"/>
      <c r="C86" s="161" t="s">
        <v>83</v>
      </c>
      <c r="D86" s="161" t="s">
        <v>173</v>
      </c>
      <c r="E86" s="162" t="s">
        <v>3378</v>
      </c>
      <c r="F86" s="163" t="s">
        <v>3379</v>
      </c>
      <c r="G86" s="164" t="s">
        <v>187</v>
      </c>
      <c r="H86" s="165">
        <v>3.888</v>
      </c>
      <c r="I86" s="75"/>
      <c r="J86" s="166">
        <f>ROUND(I86*H86,2)</f>
        <v>0</v>
      </c>
      <c r="K86" s="163" t="s">
        <v>177</v>
      </c>
      <c r="L86" s="90"/>
      <c r="M86" s="167" t="s">
        <v>3</v>
      </c>
      <c r="N86" s="168" t="s">
        <v>47</v>
      </c>
      <c r="O86" s="169"/>
      <c r="P86" s="170">
        <f>O86*H86</f>
        <v>0</v>
      </c>
      <c r="Q86" s="170">
        <v>0</v>
      </c>
      <c r="R86" s="170">
        <f>Q86*H86</f>
        <v>0</v>
      </c>
      <c r="S86" s="170">
        <v>0</v>
      </c>
      <c r="T86" s="171">
        <f>S86*H86</f>
        <v>0</v>
      </c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R86" s="172" t="s">
        <v>178</v>
      </c>
      <c r="AT86" s="172" t="s">
        <v>173</v>
      </c>
      <c r="AU86" s="172" t="s">
        <v>179</v>
      </c>
      <c r="AY86" s="82" t="s">
        <v>171</v>
      </c>
      <c r="BE86" s="173">
        <f>IF(N86="základní",J86,0)</f>
        <v>0</v>
      </c>
      <c r="BF86" s="173">
        <f>IF(N86="snížená",J86,0)</f>
        <v>0</v>
      </c>
      <c r="BG86" s="173">
        <f>IF(N86="zákl. přenesená",J86,0)</f>
        <v>0</v>
      </c>
      <c r="BH86" s="173">
        <f>IF(N86="sníž. přenesená",J86,0)</f>
        <v>0</v>
      </c>
      <c r="BI86" s="173">
        <f>IF(N86="nulová",J86,0)</f>
        <v>0</v>
      </c>
      <c r="BJ86" s="82" t="s">
        <v>179</v>
      </c>
      <c r="BK86" s="173">
        <f>ROUND(I86*H86,2)</f>
        <v>0</v>
      </c>
      <c r="BL86" s="82" t="s">
        <v>178</v>
      </c>
      <c r="BM86" s="172" t="s">
        <v>3380</v>
      </c>
    </row>
    <row r="87" spans="2:51" s="182" customFormat="1" ht="12">
      <c r="B87" s="183"/>
      <c r="D87" s="176" t="s">
        <v>181</v>
      </c>
      <c r="E87" s="184" t="s">
        <v>3</v>
      </c>
      <c r="F87" s="185" t="s">
        <v>3381</v>
      </c>
      <c r="H87" s="186">
        <v>3.888</v>
      </c>
      <c r="L87" s="183"/>
      <c r="M87" s="187"/>
      <c r="N87" s="188"/>
      <c r="O87" s="188"/>
      <c r="P87" s="188"/>
      <c r="Q87" s="188"/>
      <c r="R87" s="188"/>
      <c r="S87" s="188"/>
      <c r="T87" s="189"/>
      <c r="AT87" s="184" t="s">
        <v>181</v>
      </c>
      <c r="AU87" s="184" t="s">
        <v>179</v>
      </c>
      <c r="AV87" s="182" t="s">
        <v>179</v>
      </c>
      <c r="AW87" s="182" t="s">
        <v>36</v>
      </c>
      <c r="AX87" s="182" t="s">
        <v>75</v>
      </c>
      <c r="AY87" s="184" t="s">
        <v>171</v>
      </c>
    </row>
    <row r="88" spans="2:51" s="190" customFormat="1" ht="12">
      <c r="B88" s="191"/>
      <c r="D88" s="176" t="s">
        <v>181</v>
      </c>
      <c r="E88" s="192" t="s">
        <v>3</v>
      </c>
      <c r="F88" s="193" t="s">
        <v>184</v>
      </c>
      <c r="H88" s="194">
        <v>3.888</v>
      </c>
      <c r="L88" s="191"/>
      <c r="M88" s="195"/>
      <c r="N88" s="196"/>
      <c r="O88" s="196"/>
      <c r="P88" s="196"/>
      <c r="Q88" s="196"/>
      <c r="R88" s="196"/>
      <c r="S88" s="196"/>
      <c r="T88" s="197"/>
      <c r="AT88" s="192" t="s">
        <v>181</v>
      </c>
      <c r="AU88" s="192" t="s">
        <v>179</v>
      </c>
      <c r="AV88" s="190" t="s">
        <v>178</v>
      </c>
      <c r="AW88" s="190" t="s">
        <v>36</v>
      </c>
      <c r="AX88" s="190" t="s">
        <v>83</v>
      </c>
      <c r="AY88" s="192" t="s">
        <v>171</v>
      </c>
    </row>
    <row r="89" spans="1:65" s="92" customFormat="1" ht="33" customHeight="1">
      <c r="A89" s="227"/>
      <c r="B89" s="90"/>
      <c r="C89" s="161" t="s">
        <v>179</v>
      </c>
      <c r="D89" s="161" t="s">
        <v>173</v>
      </c>
      <c r="E89" s="162" t="s">
        <v>3382</v>
      </c>
      <c r="F89" s="163" t="s">
        <v>3383</v>
      </c>
      <c r="G89" s="164" t="s">
        <v>187</v>
      </c>
      <c r="H89" s="165">
        <v>3.888</v>
      </c>
      <c r="I89" s="75"/>
      <c r="J89" s="166">
        <f>ROUND(I89*H89,2)</f>
        <v>0</v>
      </c>
      <c r="K89" s="163" t="s">
        <v>177</v>
      </c>
      <c r="L89" s="90"/>
      <c r="M89" s="167" t="s">
        <v>3</v>
      </c>
      <c r="N89" s="168" t="s">
        <v>47</v>
      </c>
      <c r="O89" s="169"/>
      <c r="P89" s="170">
        <f>O89*H89</f>
        <v>0</v>
      </c>
      <c r="Q89" s="170">
        <v>0</v>
      </c>
      <c r="R89" s="170">
        <f>Q89*H89</f>
        <v>0</v>
      </c>
      <c r="S89" s="170">
        <v>0</v>
      </c>
      <c r="T89" s="171">
        <f>S89*H89</f>
        <v>0</v>
      </c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R89" s="172" t="s">
        <v>178</v>
      </c>
      <c r="AT89" s="172" t="s">
        <v>173</v>
      </c>
      <c r="AU89" s="172" t="s">
        <v>179</v>
      </c>
      <c r="AY89" s="82" t="s">
        <v>171</v>
      </c>
      <c r="BE89" s="173">
        <f>IF(N89="základní",J89,0)</f>
        <v>0</v>
      </c>
      <c r="BF89" s="173">
        <f>IF(N89="snížená",J89,0)</f>
        <v>0</v>
      </c>
      <c r="BG89" s="173">
        <f>IF(N89="zákl. přenesená",J89,0)</f>
        <v>0</v>
      </c>
      <c r="BH89" s="173">
        <f>IF(N89="sníž. přenesená",J89,0)</f>
        <v>0</v>
      </c>
      <c r="BI89" s="173">
        <f>IF(N89="nulová",J89,0)</f>
        <v>0</v>
      </c>
      <c r="BJ89" s="82" t="s">
        <v>179</v>
      </c>
      <c r="BK89" s="173">
        <f>ROUND(I89*H89,2)</f>
        <v>0</v>
      </c>
      <c r="BL89" s="82" t="s">
        <v>178</v>
      </c>
      <c r="BM89" s="172" t="s">
        <v>3384</v>
      </c>
    </row>
    <row r="90" spans="1:65" s="92" customFormat="1" ht="33" customHeight="1">
      <c r="A90" s="227"/>
      <c r="B90" s="90"/>
      <c r="C90" s="161" t="s">
        <v>193</v>
      </c>
      <c r="D90" s="161" t="s">
        <v>173</v>
      </c>
      <c r="E90" s="162" t="s">
        <v>3385</v>
      </c>
      <c r="F90" s="163" t="s">
        <v>3386</v>
      </c>
      <c r="G90" s="164" t="s">
        <v>187</v>
      </c>
      <c r="H90" s="165">
        <v>23.328</v>
      </c>
      <c r="I90" s="75"/>
      <c r="J90" s="166">
        <f>ROUND(I90*H90,2)</f>
        <v>0</v>
      </c>
      <c r="K90" s="163" t="s">
        <v>177</v>
      </c>
      <c r="L90" s="90"/>
      <c r="M90" s="167" t="s">
        <v>3</v>
      </c>
      <c r="N90" s="168" t="s">
        <v>47</v>
      </c>
      <c r="O90" s="169"/>
      <c r="P90" s="170">
        <f>O90*H90</f>
        <v>0</v>
      </c>
      <c r="Q90" s="170">
        <v>0</v>
      </c>
      <c r="R90" s="170">
        <f>Q90*H90</f>
        <v>0</v>
      </c>
      <c r="S90" s="170">
        <v>0</v>
      </c>
      <c r="T90" s="171">
        <f>S90*H90</f>
        <v>0</v>
      </c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R90" s="172" t="s">
        <v>178</v>
      </c>
      <c r="AT90" s="172" t="s">
        <v>173</v>
      </c>
      <c r="AU90" s="172" t="s">
        <v>179</v>
      </c>
      <c r="AY90" s="82" t="s">
        <v>171</v>
      </c>
      <c r="BE90" s="173">
        <f>IF(N90="základní",J90,0)</f>
        <v>0</v>
      </c>
      <c r="BF90" s="173">
        <f>IF(N90="snížená",J90,0)</f>
        <v>0</v>
      </c>
      <c r="BG90" s="173">
        <f>IF(N90="zákl. přenesená",J90,0)</f>
        <v>0</v>
      </c>
      <c r="BH90" s="173">
        <f>IF(N90="sníž. přenesená",J90,0)</f>
        <v>0</v>
      </c>
      <c r="BI90" s="173">
        <f>IF(N90="nulová",J90,0)</f>
        <v>0</v>
      </c>
      <c r="BJ90" s="82" t="s">
        <v>179</v>
      </c>
      <c r="BK90" s="173">
        <f>ROUND(I90*H90,2)</f>
        <v>0</v>
      </c>
      <c r="BL90" s="82" t="s">
        <v>178</v>
      </c>
      <c r="BM90" s="172" t="s">
        <v>3387</v>
      </c>
    </row>
    <row r="91" spans="2:51" s="182" customFormat="1" ht="12">
      <c r="B91" s="183"/>
      <c r="D91" s="176" t="s">
        <v>181</v>
      </c>
      <c r="F91" s="185" t="s">
        <v>3388</v>
      </c>
      <c r="H91" s="186">
        <v>23.328</v>
      </c>
      <c r="L91" s="183"/>
      <c r="M91" s="187"/>
      <c r="N91" s="188"/>
      <c r="O91" s="188"/>
      <c r="P91" s="188"/>
      <c r="Q91" s="188"/>
      <c r="R91" s="188"/>
      <c r="S91" s="188"/>
      <c r="T91" s="189"/>
      <c r="AT91" s="184" t="s">
        <v>181</v>
      </c>
      <c r="AU91" s="184" t="s">
        <v>179</v>
      </c>
      <c r="AV91" s="182" t="s">
        <v>179</v>
      </c>
      <c r="AW91" s="182" t="s">
        <v>4</v>
      </c>
      <c r="AX91" s="182" t="s">
        <v>83</v>
      </c>
      <c r="AY91" s="184" t="s">
        <v>171</v>
      </c>
    </row>
    <row r="92" spans="1:65" s="92" customFormat="1" ht="36">
      <c r="A92" s="227"/>
      <c r="B92" s="90"/>
      <c r="C92" s="161" t="s">
        <v>178</v>
      </c>
      <c r="D92" s="161" t="s">
        <v>173</v>
      </c>
      <c r="E92" s="162" t="s">
        <v>207</v>
      </c>
      <c r="F92" s="163" t="s">
        <v>208</v>
      </c>
      <c r="G92" s="164" t="s">
        <v>187</v>
      </c>
      <c r="H92" s="165">
        <v>3.888</v>
      </c>
      <c r="I92" s="75"/>
      <c r="J92" s="166">
        <f>ROUND(I92*H92,2)</f>
        <v>0</v>
      </c>
      <c r="K92" s="163" t="s">
        <v>177</v>
      </c>
      <c r="L92" s="90"/>
      <c r="M92" s="167" t="s">
        <v>3</v>
      </c>
      <c r="N92" s="168" t="s">
        <v>47</v>
      </c>
      <c r="O92" s="169"/>
      <c r="P92" s="170">
        <f>O92*H92</f>
        <v>0</v>
      </c>
      <c r="Q92" s="170">
        <v>0</v>
      </c>
      <c r="R92" s="170">
        <f>Q92*H92</f>
        <v>0</v>
      </c>
      <c r="S92" s="170">
        <v>0</v>
      </c>
      <c r="T92" s="171">
        <f>S92*H92</f>
        <v>0</v>
      </c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R92" s="172" t="s">
        <v>178</v>
      </c>
      <c r="AT92" s="172" t="s">
        <v>173</v>
      </c>
      <c r="AU92" s="172" t="s">
        <v>179</v>
      </c>
      <c r="AY92" s="82" t="s">
        <v>171</v>
      </c>
      <c r="BE92" s="173">
        <f>IF(N92="základní",J92,0)</f>
        <v>0</v>
      </c>
      <c r="BF92" s="173">
        <f>IF(N92="snížená",J92,0)</f>
        <v>0</v>
      </c>
      <c r="BG92" s="173">
        <f>IF(N92="zákl. přenesená",J92,0)</f>
        <v>0</v>
      </c>
      <c r="BH92" s="173">
        <f>IF(N92="sníž. přenesená",J92,0)</f>
        <v>0</v>
      </c>
      <c r="BI92" s="173">
        <f>IF(N92="nulová",J92,0)</f>
        <v>0</v>
      </c>
      <c r="BJ92" s="82" t="s">
        <v>179</v>
      </c>
      <c r="BK92" s="173">
        <f>ROUND(I92*H92,2)</f>
        <v>0</v>
      </c>
      <c r="BL92" s="82" t="s">
        <v>178</v>
      </c>
      <c r="BM92" s="172" t="s">
        <v>3389</v>
      </c>
    </row>
    <row r="93" spans="1:65" s="92" customFormat="1" ht="36">
      <c r="A93" s="227"/>
      <c r="B93" s="90"/>
      <c r="C93" s="161" t="s">
        <v>206</v>
      </c>
      <c r="D93" s="161" t="s">
        <v>173</v>
      </c>
      <c r="E93" s="162" t="s">
        <v>211</v>
      </c>
      <c r="F93" s="163" t="s">
        <v>212</v>
      </c>
      <c r="G93" s="164" t="s">
        <v>187</v>
      </c>
      <c r="H93" s="165">
        <v>19.44</v>
      </c>
      <c r="I93" s="75"/>
      <c r="J93" s="166">
        <f>ROUND(I93*H93,2)</f>
        <v>0</v>
      </c>
      <c r="K93" s="163" t="s">
        <v>177</v>
      </c>
      <c r="L93" s="90"/>
      <c r="M93" s="167" t="s">
        <v>3</v>
      </c>
      <c r="N93" s="168" t="s">
        <v>47</v>
      </c>
      <c r="O93" s="169"/>
      <c r="P93" s="170">
        <f>O93*H93</f>
        <v>0</v>
      </c>
      <c r="Q93" s="170">
        <v>0</v>
      </c>
      <c r="R93" s="170">
        <f>Q93*H93</f>
        <v>0</v>
      </c>
      <c r="S93" s="170">
        <v>0</v>
      </c>
      <c r="T93" s="171">
        <f>S93*H93</f>
        <v>0</v>
      </c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R93" s="172" t="s">
        <v>178</v>
      </c>
      <c r="AT93" s="172" t="s">
        <v>173</v>
      </c>
      <c r="AU93" s="172" t="s">
        <v>179</v>
      </c>
      <c r="AY93" s="82" t="s">
        <v>171</v>
      </c>
      <c r="BE93" s="173">
        <f>IF(N93="základní",J93,0)</f>
        <v>0</v>
      </c>
      <c r="BF93" s="173">
        <f>IF(N93="snížená",J93,0)</f>
        <v>0</v>
      </c>
      <c r="BG93" s="173">
        <f>IF(N93="zákl. přenesená",J93,0)</f>
        <v>0</v>
      </c>
      <c r="BH93" s="173">
        <f>IF(N93="sníž. přenesená",J93,0)</f>
        <v>0</v>
      </c>
      <c r="BI93" s="173">
        <f>IF(N93="nulová",J93,0)</f>
        <v>0</v>
      </c>
      <c r="BJ93" s="82" t="s">
        <v>179</v>
      </c>
      <c r="BK93" s="173">
        <f>ROUND(I93*H93,2)</f>
        <v>0</v>
      </c>
      <c r="BL93" s="82" t="s">
        <v>178</v>
      </c>
      <c r="BM93" s="172" t="s">
        <v>3390</v>
      </c>
    </row>
    <row r="94" spans="2:51" s="182" customFormat="1" ht="12">
      <c r="B94" s="183"/>
      <c r="D94" s="176" t="s">
        <v>181</v>
      </c>
      <c r="F94" s="185" t="s">
        <v>3391</v>
      </c>
      <c r="H94" s="186">
        <v>19.44</v>
      </c>
      <c r="L94" s="183"/>
      <c r="M94" s="187"/>
      <c r="N94" s="188"/>
      <c r="O94" s="188"/>
      <c r="P94" s="188"/>
      <c r="Q94" s="188"/>
      <c r="R94" s="188"/>
      <c r="S94" s="188"/>
      <c r="T94" s="189"/>
      <c r="AT94" s="184" t="s">
        <v>181</v>
      </c>
      <c r="AU94" s="184" t="s">
        <v>179</v>
      </c>
      <c r="AV94" s="182" t="s">
        <v>179</v>
      </c>
      <c r="AW94" s="182" t="s">
        <v>4</v>
      </c>
      <c r="AX94" s="182" t="s">
        <v>83</v>
      </c>
      <c r="AY94" s="184" t="s">
        <v>171</v>
      </c>
    </row>
    <row r="95" spans="1:65" s="92" customFormat="1" ht="24">
      <c r="A95" s="227"/>
      <c r="B95" s="90"/>
      <c r="C95" s="161" t="s">
        <v>210</v>
      </c>
      <c r="D95" s="161" t="s">
        <v>173</v>
      </c>
      <c r="E95" s="162" t="s">
        <v>3392</v>
      </c>
      <c r="F95" s="163" t="s">
        <v>3393</v>
      </c>
      <c r="G95" s="164" t="s">
        <v>187</v>
      </c>
      <c r="H95" s="165">
        <v>3.888</v>
      </c>
      <c r="I95" s="75"/>
      <c r="J95" s="166">
        <f>ROUND(I95*H95,2)</f>
        <v>0</v>
      </c>
      <c r="K95" s="163" t="s">
        <v>177</v>
      </c>
      <c r="L95" s="90"/>
      <c r="M95" s="167" t="s">
        <v>3</v>
      </c>
      <c r="N95" s="168" t="s">
        <v>47</v>
      </c>
      <c r="O95" s="169"/>
      <c r="P95" s="170">
        <f>O95*H95</f>
        <v>0</v>
      </c>
      <c r="Q95" s="170">
        <v>0</v>
      </c>
      <c r="R95" s="170">
        <f>Q95*H95</f>
        <v>0</v>
      </c>
      <c r="S95" s="170">
        <v>0</v>
      </c>
      <c r="T95" s="171">
        <f>S95*H95</f>
        <v>0</v>
      </c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R95" s="172" t="s">
        <v>178</v>
      </c>
      <c r="AT95" s="172" t="s">
        <v>173</v>
      </c>
      <c r="AU95" s="172" t="s">
        <v>179</v>
      </c>
      <c r="AY95" s="82" t="s">
        <v>171</v>
      </c>
      <c r="BE95" s="173">
        <f>IF(N95="základní",J95,0)</f>
        <v>0</v>
      </c>
      <c r="BF95" s="173">
        <f>IF(N95="snížená",J95,0)</f>
        <v>0</v>
      </c>
      <c r="BG95" s="173">
        <f>IF(N95="zákl. přenesená",J95,0)</f>
        <v>0</v>
      </c>
      <c r="BH95" s="173">
        <f>IF(N95="sníž. přenesená",J95,0)</f>
        <v>0</v>
      </c>
      <c r="BI95" s="173">
        <f>IF(N95="nulová",J95,0)</f>
        <v>0</v>
      </c>
      <c r="BJ95" s="82" t="s">
        <v>179</v>
      </c>
      <c r="BK95" s="173">
        <f>ROUND(I95*H95,2)</f>
        <v>0</v>
      </c>
      <c r="BL95" s="82" t="s">
        <v>178</v>
      </c>
      <c r="BM95" s="172" t="s">
        <v>3394</v>
      </c>
    </row>
    <row r="96" spans="1:65" s="92" customFormat="1" ht="24">
      <c r="A96" s="227"/>
      <c r="B96" s="90"/>
      <c r="C96" s="161" t="s">
        <v>215</v>
      </c>
      <c r="D96" s="161" t="s">
        <v>173</v>
      </c>
      <c r="E96" s="162" t="s">
        <v>220</v>
      </c>
      <c r="F96" s="163" t="s">
        <v>221</v>
      </c>
      <c r="G96" s="164" t="s">
        <v>222</v>
      </c>
      <c r="H96" s="165">
        <v>6.61</v>
      </c>
      <c r="I96" s="75"/>
      <c r="J96" s="166">
        <f>ROUND(I96*H96,2)</f>
        <v>0</v>
      </c>
      <c r="K96" s="163" t="s">
        <v>177</v>
      </c>
      <c r="L96" s="90"/>
      <c r="M96" s="167" t="s">
        <v>3</v>
      </c>
      <c r="N96" s="168" t="s">
        <v>47</v>
      </c>
      <c r="O96" s="169"/>
      <c r="P96" s="170">
        <f>O96*H96</f>
        <v>0</v>
      </c>
      <c r="Q96" s="170">
        <v>0</v>
      </c>
      <c r="R96" s="170">
        <f>Q96*H96</f>
        <v>0</v>
      </c>
      <c r="S96" s="170">
        <v>0</v>
      </c>
      <c r="T96" s="171">
        <f>S96*H96</f>
        <v>0</v>
      </c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R96" s="172" t="s">
        <v>178</v>
      </c>
      <c r="AT96" s="172" t="s">
        <v>173</v>
      </c>
      <c r="AU96" s="172" t="s">
        <v>179</v>
      </c>
      <c r="AY96" s="82" t="s">
        <v>171</v>
      </c>
      <c r="BE96" s="173">
        <f>IF(N96="základní",J96,0)</f>
        <v>0</v>
      </c>
      <c r="BF96" s="173">
        <f>IF(N96="snížená",J96,0)</f>
        <v>0</v>
      </c>
      <c r="BG96" s="173">
        <f>IF(N96="zákl. přenesená",J96,0)</f>
        <v>0</v>
      </c>
      <c r="BH96" s="173">
        <f>IF(N96="sníž. přenesená",J96,0)</f>
        <v>0</v>
      </c>
      <c r="BI96" s="173">
        <f>IF(N96="nulová",J96,0)</f>
        <v>0</v>
      </c>
      <c r="BJ96" s="82" t="s">
        <v>179</v>
      </c>
      <c r="BK96" s="173">
        <f>ROUND(I96*H96,2)</f>
        <v>0</v>
      </c>
      <c r="BL96" s="82" t="s">
        <v>178</v>
      </c>
      <c r="BM96" s="172" t="s">
        <v>3395</v>
      </c>
    </row>
    <row r="97" spans="2:51" s="182" customFormat="1" ht="12">
      <c r="B97" s="183"/>
      <c r="D97" s="176" t="s">
        <v>181</v>
      </c>
      <c r="F97" s="185" t="s">
        <v>3396</v>
      </c>
      <c r="H97" s="186">
        <v>6.61</v>
      </c>
      <c r="L97" s="183"/>
      <c r="M97" s="187"/>
      <c r="N97" s="188"/>
      <c r="O97" s="188"/>
      <c r="P97" s="188"/>
      <c r="Q97" s="188"/>
      <c r="R97" s="188"/>
      <c r="S97" s="188"/>
      <c r="T97" s="189"/>
      <c r="AT97" s="184" t="s">
        <v>181</v>
      </c>
      <c r="AU97" s="184" t="s">
        <v>179</v>
      </c>
      <c r="AV97" s="182" t="s">
        <v>179</v>
      </c>
      <c r="AW97" s="182" t="s">
        <v>4</v>
      </c>
      <c r="AX97" s="182" t="s">
        <v>83</v>
      </c>
      <c r="AY97" s="184" t="s">
        <v>171</v>
      </c>
    </row>
    <row r="98" spans="2:63" s="148" customFormat="1" ht="22.9" customHeight="1">
      <c r="B98" s="149"/>
      <c r="D98" s="150" t="s">
        <v>74</v>
      </c>
      <c r="E98" s="159" t="s">
        <v>193</v>
      </c>
      <c r="F98" s="159" t="s">
        <v>345</v>
      </c>
      <c r="J98" s="160">
        <f>BK98</f>
        <v>0</v>
      </c>
      <c r="L98" s="149"/>
      <c r="M98" s="153"/>
      <c r="N98" s="154"/>
      <c r="O98" s="154"/>
      <c r="P98" s="155">
        <f>SUM(P99:P106)</f>
        <v>0</v>
      </c>
      <c r="Q98" s="154"/>
      <c r="R98" s="155">
        <f>SUM(R99:R106)</f>
        <v>13.337412500000001</v>
      </c>
      <c r="S98" s="154"/>
      <c r="T98" s="156">
        <f>SUM(T99:T106)</f>
        <v>0</v>
      </c>
      <c r="AR98" s="150" t="s">
        <v>83</v>
      </c>
      <c r="AT98" s="157" t="s">
        <v>74</v>
      </c>
      <c r="AU98" s="157" t="s">
        <v>83</v>
      </c>
      <c r="AY98" s="150" t="s">
        <v>171</v>
      </c>
      <c r="BK98" s="158">
        <f>SUM(BK99:BK106)</f>
        <v>0</v>
      </c>
    </row>
    <row r="99" spans="1:65" s="92" customFormat="1" ht="24">
      <c r="A99" s="227"/>
      <c r="B99" s="90"/>
      <c r="C99" s="161" t="s">
        <v>219</v>
      </c>
      <c r="D99" s="161" t="s">
        <v>173</v>
      </c>
      <c r="E99" s="162" t="s">
        <v>3397</v>
      </c>
      <c r="F99" s="163" t="s">
        <v>3398</v>
      </c>
      <c r="G99" s="164" t="s">
        <v>284</v>
      </c>
      <c r="H99" s="165">
        <v>48</v>
      </c>
      <c r="I99" s="75"/>
      <c r="J99" s="166">
        <f aca="true" t="shared" si="0" ref="J99:J106">ROUND(I99*H99,2)</f>
        <v>0</v>
      </c>
      <c r="K99" s="163" t="s">
        <v>3</v>
      </c>
      <c r="L99" s="90"/>
      <c r="M99" s="167" t="s">
        <v>3</v>
      </c>
      <c r="N99" s="168" t="s">
        <v>47</v>
      </c>
      <c r="O99" s="169"/>
      <c r="P99" s="170">
        <f aca="true" t="shared" si="1" ref="P99:P106">O99*H99</f>
        <v>0</v>
      </c>
      <c r="Q99" s="170">
        <v>0.17489</v>
      </c>
      <c r="R99" s="170">
        <f aca="true" t="shared" si="2" ref="R99:R106">Q99*H99</f>
        <v>8.39472</v>
      </c>
      <c r="S99" s="170">
        <v>0</v>
      </c>
      <c r="T99" s="171">
        <f aca="true" t="shared" si="3" ref="T99:T106">S99*H99</f>
        <v>0</v>
      </c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R99" s="172" t="s">
        <v>178</v>
      </c>
      <c r="AT99" s="172" t="s">
        <v>173</v>
      </c>
      <c r="AU99" s="172" t="s">
        <v>179</v>
      </c>
      <c r="AY99" s="82" t="s">
        <v>171</v>
      </c>
      <c r="BE99" s="173">
        <f aca="true" t="shared" si="4" ref="BE99:BE106">IF(N99="základní",J99,0)</f>
        <v>0</v>
      </c>
      <c r="BF99" s="173">
        <f aca="true" t="shared" si="5" ref="BF99:BF106">IF(N99="snížená",J99,0)</f>
        <v>0</v>
      </c>
      <c r="BG99" s="173">
        <f aca="true" t="shared" si="6" ref="BG99:BG106">IF(N99="zákl. přenesená",J99,0)</f>
        <v>0</v>
      </c>
      <c r="BH99" s="173">
        <f aca="true" t="shared" si="7" ref="BH99:BH106">IF(N99="sníž. přenesená",J99,0)</f>
        <v>0</v>
      </c>
      <c r="BI99" s="173">
        <f aca="true" t="shared" si="8" ref="BI99:BI106">IF(N99="nulová",J99,0)</f>
        <v>0</v>
      </c>
      <c r="BJ99" s="82" t="s">
        <v>179</v>
      </c>
      <c r="BK99" s="173">
        <f aca="true" t="shared" si="9" ref="BK99:BK106">ROUND(I99*H99,2)</f>
        <v>0</v>
      </c>
      <c r="BL99" s="82" t="s">
        <v>178</v>
      </c>
      <c r="BM99" s="172" t="s">
        <v>3399</v>
      </c>
    </row>
    <row r="100" spans="1:65" s="92" customFormat="1" ht="16.5" customHeight="1">
      <c r="A100" s="227"/>
      <c r="B100" s="90"/>
      <c r="C100" s="198" t="s">
        <v>226</v>
      </c>
      <c r="D100" s="198" t="s">
        <v>248</v>
      </c>
      <c r="E100" s="199" t="s">
        <v>3400</v>
      </c>
      <c r="F100" s="200" t="s">
        <v>3401</v>
      </c>
      <c r="G100" s="201" t="s">
        <v>284</v>
      </c>
      <c r="H100" s="202">
        <v>48</v>
      </c>
      <c r="I100" s="78"/>
      <c r="J100" s="203">
        <f t="shared" si="0"/>
        <v>0</v>
      </c>
      <c r="K100" s="200" t="s">
        <v>3</v>
      </c>
      <c r="L100" s="204"/>
      <c r="M100" s="205" t="s">
        <v>3</v>
      </c>
      <c r="N100" s="206" t="s">
        <v>47</v>
      </c>
      <c r="O100" s="169"/>
      <c r="P100" s="170">
        <f t="shared" si="1"/>
        <v>0</v>
      </c>
      <c r="Q100" s="170">
        <v>0</v>
      </c>
      <c r="R100" s="170">
        <f t="shared" si="2"/>
        <v>0</v>
      </c>
      <c r="S100" s="170">
        <v>0</v>
      </c>
      <c r="T100" s="171">
        <f t="shared" si="3"/>
        <v>0</v>
      </c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R100" s="172" t="s">
        <v>219</v>
      </c>
      <c r="AT100" s="172" t="s">
        <v>248</v>
      </c>
      <c r="AU100" s="172" t="s">
        <v>179</v>
      </c>
      <c r="AY100" s="82" t="s">
        <v>171</v>
      </c>
      <c r="BE100" s="173">
        <f t="shared" si="4"/>
        <v>0</v>
      </c>
      <c r="BF100" s="173">
        <f t="shared" si="5"/>
        <v>0</v>
      </c>
      <c r="BG100" s="173">
        <f t="shared" si="6"/>
        <v>0</v>
      </c>
      <c r="BH100" s="173">
        <f t="shared" si="7"/>
        <v>0</v>
      </c>
      <c r="BI100" s="173">
        <f t="shared" si="8"/>
        <v>0</v>
      </c>
      <c r="BJ100" s="82" t="s">
        <v>179</v>
      </c>
      <c r="BK100" s="173">
        <f t="shared" si="9"/>
        <v>0</v>
      </c>
      <c r="BL100" s="82" t="s">
        <v>178</v>
      </c>
      <c r="BM100" s="172" t="s">
        <v>3402</v>
      </c>
    </row>
    <row r="101" spans="1:65" s="92" customFormat="1" ht="16.5" customHeight="1">
      <c r="A101" s="227"/>
      <c r="B101" s="90"/>
      <c r="C101" s="161" t="s">
        <v>230</v>
      </c>
      <c r="D101" s="161" t="s">
        <v>173</v>
      </c>
      <c r="E101" s="162" t="s">
        <v>3403</v>
      </c>
      <c r="F101" s="163" t="s">
        <v>3404</v>
      </c>
      <c r="G101" s="164" t="s">
        <v>284</v>
      </c>
      <c r="H101" s="165">
        <v>1</v>
      </c>
      <c r="I101" s="75"/>
      <c r="J101" s="166">
        <f t="shared" si="0"/>
        <v>0</v>
      </c>
      <c r="K101" s="163" t="s">
        <v>177</v>
      </c>
      <c r="L101" s="90"/>
      <c r="M101" s="167" t="s">
        <v>3</v>
      </c>
      <c r="N101" s="168" t="s">
        <v>47</v>
      </c>
      <c r="O101" s="169"/>
      <c r="P101" s="170">
        <f t="shared" si="1"/>
        <v>0</v>
      </c>
      <c r="Q101" s="170">
        <v>0</v>
      </c>
      <c r="R101" s="170">
        <f t="shared" si="2"/>
        <v>0</v>
      </c>
      <c r="S101" s="170">
        <v>0</v>
      </c>
      <c r="T101" s="171">
        <f t="shared" si="3"/>
        <v>0</v>
      </c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R101" s="172" t="s">
        <v>178</v>
      </c>
      <c r="AT101" s="172" t="s">
        <v>173</v>
      </c>
      <c r="AU101" s="172" t="s">
        <v>179</v>
      </c>
      <c r="AY101" s="82" t="s">
        <v>171</v>
      </c>
      <c r="BE101" s="173">
        <f t="shared" si="4"/>
        <v>0</v>
      </c>
      <c r="BF101" s="173">
        <f t="shared" si="5"/>
        <v>0</v>
      </c>
      <c r="BG101" s="173">
        <f t="shared" si="6"/>
        <v>0</v>
      </c>
      <c r="BH101" s="173">
        <f t="shared" si="7"/>
        <v>0</v>
      </c>
      <c r="BI101" s="173">
        <f t="shared" si="8"/>
        <v>0</v>
      </c>
      <c r="BJ101" s="82" t="s">
        <v>179</v>
      </c>
      <c r="BK101" s="173">
        <f t="shared" si="9"/>
        <v>0</v>
      </c>
      <c r="BL101" s="82" t="s">
        <v>178</v>
      </c>
      <c r="BM101" s="172" t="s">
        <v>3405</v>
      </c>
    </row>
    <row r="102" spans="1:65" s="92" customFormat="1" ht="16.5" customHeight="1">
      <c r="A102" s="227"/>
      <c r="B102" s="90"/>
      <c r="C102" s="198" t="s">
        <v>236</v>
      </c>
      <c r="D102" s="198" t="s">
        <v>248</v>
      </c>
      <c r="E102" s="199" t="s">
        <v>3406</v>
      </c>
      <c r="F102" s="200" t="s">
        <v>3407</v>
      </c>
      <c r="G102" s="201" t="s">
        <v>284</v>
      </c>
      <c r="H102" s="202">
        <v>1</v>
      </c>
      <c r="I102" s="78"/>
      <c r="J102" s="203">
        <f t="shared" si="0"/>
        <v>0</v>
      </c>
      <c r="K102" s="200" t="s">
        <v>177</v>
      </c>
      <c r="L102" s="204"/>
      <c r="M102" s="205" t="s">
        <v>3</v>
      </c>
      <c r="N102" s="206" t="s">
        <v>47</v>
      </c>
      <c r="O102" s="169"/>
      <c r="P102" s="170">
        <f t="shared" si="1"/>
        <v>0</v>
      </c>
      <c r="Q102" s="170">
        <v>0</v>
      </c>
      <c r="R102" s="170">
        <f t="shared" si="2"/>
        <v>0</v>
      </c>
      <c r="S102" s="170">
        <v>0</v>
      </c>
      <c r="T102" s="171">
        <f t="shared" si="3"/>
        <v>0</v>
      </c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R102" s="172" t="s">
        <v>219</v>
      </c>
      <c r="AT102" s="172" t="s">
        <v>248</v>
      </c>
      <c r="AU102" s="172" t="s">
        <v>179</v>
      </c>
      <c r="AY102" s="82" t="s">
        <v>171</v>
      </c>
      <c r="BE102" s="173">
        <f t="shared" si="4"/>
        <v>0</v>
      </c>
      <c r="BF102" s="173">
        <f t="shared" si="5"/>
        <v>0</v>
      </c>
      <c r="BG102" s="173">
        <f t="shared" si="6"/>
        <v>0</v>
      </c>
      <c r="BH102" s="173">
        <f t="shared" si="7"/>
        <v>0</v>
      </c>
      <c r="BI102" s="173">
        <f t="shared" si="8"/>
        <v>0</v>
      </c>
      <c r="BJ102" s="82" t="s">
        <v>179</v>
      </c>
      <c r="BK102" s="173">
        <f t="shared" si="9"/>
        <v>0</v>
      </c>
      <c r="BL102" s="82" t="s">
        <v>178</v>
      </c>
      <c r="BM102" s="172" t="s">
        <v>3408</v>
      </c>
    </row>
    <row r="103" spans="1:65" s="92" customFormat="1" ht="16.5" customHeight="1">
      <c r="A103" s="227"/>
      <c r="B103" s="90"/>
      <c r="C103" s="161" t="s">
        <v>242</v>
      </c>
      <c r="D103" s="161" t="s">
        <v>173</v>
      </c>
      <c r="E103" s="162" t="s">
        <v>3409</v>
      </c>
      <c r="F103" s="163" t="s">
        <v>3410</v>
      </c>
      <c r="G103" s="164" t="s">
        <v>284</v>
      </c>
      <c r="H103" s="165">
        <v>49</v>
      </c>
      <c r="I103" s="75"/>
      <c r="J103" s="166">
        <f t="shared" si="0"/>
        <v>0</v>
      </c>
      <c r="K103" s="163" t="s">
        <v>177</v>
      </c>
      <c r="L103" s="90"/>
      <c r="M103" s="167" t="s">
        <v>3</v>
      </c>
      <c r="N103" s="168" t="s">
        <v>47</v>
      </c>
      <c r="O103" s="169"/>
      <c r="P103" s="170">
        <f t="shared" si="1"/>
        <v>0</v>
      </c>
      <c r="Q103" s="170">
        <v>0.0004</v>
      </c>
      <c r="R103" s="170">
        <f t="shared" si="2"/>
        <v>0.0196</v>
      </c>
      <c r="S103" s="170">
        <v>0</v>
      </c>
      <c r="T103" s="171">
        <f t="shared" si="3"/>
        <v>0</v>
      </c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R103" s="172" t="s">
        <v>178</v>
      </c>
      <c r="AT103" s="172" t="s">
        <v>173</v>
      </c>
      <c r="AU103" s="172" t="s">
        <v>179</v>
      </c>
      <c r="AY103" s="82" t="s">
        <v>171</v>
      </c>
      <c r="BE103" s="173">
        <f t="shared" si="4"/>
        <v>0</v>
      </c>
      <c r="BF103" s="173">
        <f t="shared" si="5"/>
        <v>0</v>
      </c>
      <c r="BG103" s="173">
        <f t="shared" si="6"/>
        <v>0</v>
      </c>
      <c r="BH103" s="173">
        <f t="shared" si="7"/>
        <v>0</v>
      </c>
      <c r="BI103" s="173">
        <f t="shared" si="8"/>
        <v>0</v>
      </c>
      <c r="BJ103" s="82" t="s">
        <v>179</v>
      </c>
      <c r="BK103" s="173">
        <f t="shared" si="9"/>
        <v>0</v>
      </c>
      <c r="BL103" s="82" t="s">
        <v>178</v>
      </c>
      <c r="BM103" s="172" t="s">
        <v>3411</v>
      </c>
    </row>
    <row r="104" spans="1:65" s="92" customFormat="1" ht="16.5" customHeight="1">
      <c r="A104" s="227"/>
      <c r="B104" s="90"/>
      <c r="C104" s="198" t="s">
        <v>247</v>
      </c>
      <c r="D104" s="198" t="s">
        <v>248</v>
      </c>
      <c r="E104" s="199" t="s">
        <v>3412</v>
      </c>
      <c r="F104" s="200" t="s">
        <v>3413</v>
      </c>
      <c r="G104" s="201" t="s">
        <v>284</v>
      </c>
      <c r="H104" s="202">
        <v>49</v>
      </c>
      <c r="I104" s="78"/>
      <c r="J104" s="203">
        <f t="shared" si="0"/>
        <v>0</v>
      </c>
      <c r="K104" s="200" t="s">
        <v>177</v>
      </c>
      <c r="L104" s="204"/>
      <c r="M104" s="205" t="s">
        <v>3</v>
      </c>
      <c r="N104" s="206" t="s">
        <v>47</v>
      </c>
      <c r="O104" s="169"/>
      <c r="P104" s="170">
        <f t="shared" si="1"/>
        <v>0</v>
      </c>
      <c r="Q104" s="170">
        <v>0.096</v>
      </c>
      <c r="R104" s="170">
        <f t="shared" si="2"/>
        <v>4.704</v>
      </c>
      <c r="S104" s="170">
        <v>0</v>
      </c>
      <c r="T104" s="171">
        <f t="shared" si="3"/>
        <v>0</v>
      </c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R104" s="172" t="s">
        <v>219</v>
      </c>
      <c r="AT104" s="172" t="s">
        <v>248</v>
      </c>
      <c r="AU104" s="172" t="s">
        <v>179</v>
      </c>
      <c r="AY104" s="82" t="s">
        <v>171</v>
      </c>
      <c r="BE104" s="173">
        <f t="shared" si="4"/>
        <v>0</v>
      </c>
      <c r="BF104" s="173">
        <f t="shared" si="5"/>
        <v>0</v>
      </c>
      <c r="BG104" s="173">
        <f t="shared" si="6"/>
        <v>0</v>
      </c>
      <c r="BH104" s="173">
        <f t="shared" si="7"/>
        <v>0</v>
      </c>
      <c r="BI104" s="173">
        <f t="shared" si="8"/>
        <v>0</v>
      </c>
      <c r="BJ104" s="82" t="s">
        <v>179</v>
      </c>
      <c r="BK104" s="173">
        <f t="shared" si="9"/>
        <v>0</v>
      </c>
      <c r="BL104" s="82" t="s">
        <v>178</v>
      </c>
      <c r="BM104" s="172" t="s">
        <v>3414</v>
      </c>
    </row>
    <row r="105" spans="1:65" s="92" customFormat="1" ht="16.5" customHeight="1">
      <c r="A105" s="227"/>
      <c r="B105" s="90"/>
      <c r="C105" s="161" t="s">
        <v>253</v>
      </c>
      <c r="D105" s="161" t="s">
        <v>173</v>
      </c>
      <c r="E105" s="162" t="s">
        <v>3415</v>
      </c>
      <c r="F105" s="163" t="s">
        <v>3416</v>
      </c>
      <c r="G105" s="164" t="s">
        <v>256</v>
      </c>
      <c r="H105" s="165">
        <v>141.35</v>
      </c>
      <c r="I105" s="75"/>
      <c r="J105" s="166">
        <f t="shared" si="0"/>
        <v>0</v>
      </c>
      <c r="K105" s="163" t="s">
        <v>177</v>
      </c>
      <c r="L105" s="90"/>
      <c r="M105" s="167" t="s">
        <v>3</v>
      </c>
      <c r="N105" s="168" t="s">
        <v>47</v>
      </c>
      <c r="O105" s="169"/>
      <c r="P105" s="170">
        <f t="shared" si="1"/>
        <v>0</v>
      </c>
      <c r="Q105" s="170">
        <v>0</v>
      </c>
      <c r="R105" s="170">
        <f t="shared" si="2"/>
        <v>0</v>
      </c>
      <c r="S105" s="170">
        <v>0</v>
      </c>
      <c r="T105" s="171">
        <f t="shared" si="3"/>
        <v>0</v>
      </c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R105" s="172" t="s">
        <v>178</v>
      </c>
      <c r="AT105" s="172" t="s">
        <v>173</v>
      </c>
      <c r="AU105" s="172" t="s">
        <v>179</v>
      </c>
      <c r="AY105" s="82" t="s">
        <v>171</v>
      </c>
      <c r="BE105" s="173">
        <f t="shared" si="4"/>
        <v>0</v>
      </c>
      <c r="BF105" s="173">
        <f t="shared" si="5"/>
        <v>0</v>
      </c>
      <c r="BG105" s="173">
        <f t="shared" si="6"/>
        <v>0</v>
      </c>
      <c r="BH105" s="173">
        <f t="shared" si="7"/>
        <v>0</v>
      </c>
      <c r="BI105" s="173">
        <f t="shared" si="8"/>
        <v>0</v>
      </c>
      <c r="BJ105" s="82" t="s">
        <v>179</v>
      </c>
      <c r="BK105" s="173">
        <f t="shared" si="9"/>
        <v>0</v>
      </c>
      <c r="BL105" s="82" t="s">
        <v>178</v>
      </c>
      <c r="BM105" s="172" t="s">
        <v>3417</v>
      </c>
    </row>
    <row r="106" spans="1:65" s="92" customFormat="1" ht="16.5" customHeight="1">
      <c r="A106" s="227"/>
      <c r="B106" s="90"/>
      <c r="C106" s="198" t="s">
        <v>9</v>
      </c>
      <c r="D106" s="198" t="s">
        <v>248</v>
      </c>
      <c r="E106" s="199" t="s">
        <v>3418</v>
      </c>
      <c r="F106" s="200" t="s">
        <v>3419</v>
      </c>
      <c r="G106" s="201" t="s">
        <v>256</v>
      </c>
      <c r="H106" s="202">
        <v>141.35</v>
      </c>
      <c r="I106" s="78"/>
      <c r="J106" s="203">
        <f t="shared" si="0"/>
        <v>0</v>
      </c>
      <c r="K106" s="200" t="s">
        <v>177</v>
      </c>
      <c r="L106" s="204"/>
      <c r="M106" s="205" t="s">
        <v>3</v>
      </c>
      <c r="N106" s="206" t="s">
        <v>47</v>
      </c>
      <c r="O106" s="169"/>
      <c r="P106" s="170">
        <f t="shared" si="1"/>
        <v>0</v>
      </c>
      <c r="Q106" s="170">
        <v>0.00155</v>
      </c>
      <c r="R106" s="170">
        <f t="shared" si="2"/>
        <v>0.2190925</v>
      </c>
      <c r="S106" s="170">
        <v>0</v>
      </c>
      <c r="T106" s="171">
        <f t="shared" si="3"/>
        <v>0</v>
      </c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R106" s="172" t="s">
        <v>219</v>
      </c>
      <c r="AT106" s="172" t="s">
        <v>248</v>
      </c>
      <c r="AU106" s="172" t="s">
        <v>179</v>
      </c>
      <c r="AY106" s="82" t="s">
        <v>171</v>
      </c>
      <c r="BE106" s="173">
        <f t="shared" si="4"/>
        <v>0</v>
      </c>
      <c r="BF106" s="173">
        <f t="shared" si="5"/>
        <v>0</v>
      </c>
      <c r="BG106" s="173">
        <f t="shared" si="6"/>
        <v>0</v>
      </c>
      <c r="BH106" s="173">
        <f t="shared" si="7"/>
        <v>0</v>
      </c>
      <c r="BI106" s="173">
        <f t="shared" si="8"/>
        <v>0</v>
      </c>
      <c r="BJ106" s="82" t="s">
        <v>179</v>
      </c>
      <c r="BK106" s="173">
        <f t="shared" si="9"/>
        <v>0</v>
      </c>
      <c r="BL106" s="82" t="s">
        <v>178</v>
      </c>
      <c r="BM106" s="172" t="s">
        <v>3420</v>
      </c>
    </row>
    <row r="107" spans="2:63" s="148" customFormat="1" ht="22.9" customHeight="1">
      <c r="B107" s="149"/>
      <c r="D107" s="150" t="s">
        <v>74</v>
      </c>
      <c r="E107" s="159" t="s">
        <v>865</v>
      </c>
      <c r="F107" s="159" t="s">
        <v>866</v>
      </c>
      <c r="J107" s="160">
        <f>BK107</f>
        <v>0</v>
      </c>
      <c r="L107" s="149"/>
      <c r="M107" s="153"/>
      <c r="N107" s="154"/>
      <c r="O107" s="154"/>
      <c r="P107" s="155">
        <f>P108</f>
        <v>0</v>
      </c>
      <c r="Q107" s="154"/>
      <c r="R107" s="155">
        <f>R108</f>
        <v>0</v>
      </c>
      <c r="S107" s="154"/>
      <c r="T107" s="156">
        <f>T108</f>
        <v>0</v>
      </c>
      <c r="AR107" s="150" t="s">
        <v>83</v>
      </c>
      <c r="AT107" s="157" t="s">
        <v>74</v>
      </c>
      <c r="AU107" s="157" t="s">
        <v>83</v>
      </c>
      <c r="AY107" s="150" t="s">
        <v>171</v>
      </c>
      <c r="BK107" s="158">
        <f>BK108</f>
        <v>0</v>
      </c>
    </row>
    <row r="108" spans="1:65" s="92" customFormat="1" ht="24">
      <c r="A108" s="227"/>
      <c r="B108" s="90"/>
      <c r="C108" s="161" t="s">
        <v>261</v>
      </c>
      <c r="D108" s="161" t="s">
        <v>173</v>
      </c>
      <c r="E108" s="162" t="s">
        <v>3421</v>
      </c>
      <c r="F108" s="163" t="s">
        <v>3422</v>
      </c>
      <c r="G108" s="164" t="s">
        <v>222</v>
      </c>
      <c r="H108" s="165">
        <v>13.337</v>
      </c>
      <c r="I108" s="75"/>
      <c r="J108" s="166">
        <f>ROUND(I108*H108,2)</f>
        <v>0</v>
      </c>
      <c r="K108" s="163" t="s">
        <v>3</v>
      </c>
      <c r="L108" s="90"/>
      <c r="M108" s="222" t="s">
        <v>3</v>
      </c>
      <c r="N108" s="223" t="s">
        <v>47</v>
      </c>
      <c r="O108" s="224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R108" s="172" t="s">
        <v>178</v>
      </c>
      <c r="AT108" s="172" t="s">
        <v>173</v>
      </c>
      <c r="AU108" s="172" t="s">
        <v>179</v>
      </c>
      <c r="AY108" s="82" t="s">
        <v>171</v>
      </c>
      <c r="BE108" s="173">
        <f>IF(N108="základní",J108,0)</f>
        <v>0</v>
      </c>
      <c r="BF108" s="173">
        <f>IF(N108="snížená",J108,0)</f>
        <v>0</v>
      </c>
      <c r="BG108" s="173">
        <f>IF(N108="zákl. přenesená",J108,0)</f>
        <v>0</v>
      </c>
      <c r="BH108" s="173">
        <f>IF(N108="sníž. přenesená",J108,0)</f>
        <v>0</v>
      </c>
      <c r="BI108" s="173">
        <f>IF(N108="nulová",J108,0)</f>
        <v>0</v>
      </c>
      <c r="BJ108" s="82" t="s">
        <v>179</v>
      </c>
      <c r="BK108" s="173">
        <f>ROUND(I108*H108,2)</f>
        <v>0</v>
      </c>
      <c r="BL108" s="82" t="s">
        <v>178</v>
      </c>
      <c r="BM108" s="172" t="s">
        <v>3423</v>
      </c>
    </row>
    <row r="109" spans="1:31" s="92" customFormat="1" ht="6.95" customHeight="1">
      <c r="A109" s="227"/>
      <c r="B109" s="113"/>
      <c r="C109" s="114"/>
      <c r="D109" s="114"/>
      <c r="E109" s="114"/>
      <c r="F109" s="114"/>
      <c r="G109" s="114"/>
      <c r="H109" s="114"/>
      <c r="I109" s="114"/>
      <c r="J109" s="114"/>
      <c r="K109" s="114"/>
      <c r="L109" s="90"/>
      <c r="M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</row>
  </sheetData>
  <sheetProtection password="E886" sheet="1" objects="1" scenarios="1"/>
  <autoFilter ref="C82:K108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1"/>
  <sheetViews>
    <sheetView showGridLines="0" workbookViewId="0" topLeftCell="A1">
      <selection activeCell="I108" sqref="I108"/>
    </sheetView>
  </sheetViews>
  <sheetFormatPr defaultColWidth="9.140625" defaultRowHeight="12"/>
  <cols>
    <col min="1" max="1" width="8.28125" style="229" customWidth="1"/>
    <col min="2" max="2" width="1.1484375" style="229" customWidth="1"/>
    <col min="3" max="3" width="4.140625" style="229" customWidth="1"/>
    <col min="4" max="4" width="4.28125" style="229" customWidth="1"/>
    <col min="5" max="5" width="17.140625" style="229" customWidth="1"/>
    <col min="6" max="6" width="100.8515625" style="229" customWidth="1"/>
    <col min="7" max="7" width="7.421875" style="229" customWidth="1"/>
    <col min="8" max="8" width="14.00390625" style="229" customWidth="1"/>
    <col min="9" max="9" width="15.8515625" style="229" customWidth="1"/>
    <col min="10" max="11" width="22.28125" style="229" customWidth="1"/>
    <col min="12" max="12" width="9.28125" style="229" customWidth="1"/>
    <col min="13" max="13" width="10.8515625" style="229" hidden="1" customWidth="1"/>
    <col min="14" max="14" width="9.28125" style="229" hidden="1" customWidth="1"/>
    <col min="15" max="20" width="14.140625" style="229" hidden="1" customWidth="1"/>
    <col min="21" max="21" width="16.28125" style="229" hidden="1" customWidth="1"/>
    <col min="22" max="22" width="12.28125" style="229" customWidth="1"/>
    <col min="23" max="23" width="16.28125" style="229" customWidth="1"/>
    <col min="24" max="24" width="12.28125" style="229" customWidth="1"/>
    <col min="25" max="25" width="15.00390625" style="229" customWidth="1"/>
    <col min="26" max="26" width="11.00390625" style="229" customWidth="1"/>
    <col min="27" max="27" width="15.00390625" style="229" customWidth="1"/>
    <col min="28" max="28" width="16.28125" style="229" customWidth="1"/>
    <col min="29" max="29" width="11.00390625" style="229" customWidth="1"/>
    <col min="30" max="30" width="15.00390625" style="229" customWidth="1"/>
    <col min="31" max="31" width="16.28125" style="229" customWidth="1"/>
    <col min="32" max="43" width="9.28125" style="229" customWidth="1"/>
    <col min="44" max="65" width="9.28125" style="229" hidden="1" customWidth="1"/>
    <col min="66" max="16384" width="9.28125" style="229" customWidth="1"/>
  </cols>
  <sheetData>
    <row r="1" ht="12"/>
    <row r="2" spans="12:46" ht="36.95" customHeight="1">
      <c r="L2" s="375" t="s">
        <v>6</v>
      </c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82" t="s">
        <v>126</v>
      </c>
    </row>
    <row r="3" spans="2:46" ht="6.95" customHeight="1">
      <c r="B3" s="83"/>
      <c r="C3" s="84"/>
      <c r="D3" s="84"/>
      <c r="E3" s="84"/>
      <c r="F3" s="84"/>
      <c r="G3" s="84"/>
      <c r="H3" s="84"/>
      <c r="I3" s="84"/>
      <c r="J3" s="84"/>
      <c r="K3" s="84"/>
      <c r="L3" s="85"/>
      <c r="AT3" s="82" t="s">
        <v>83</v>
      </c>
    </row>
    <row r="4" spans="2:46" ht="24.95" customHeight="1">
      <c r="B4" s="85"/>
      <c r="D4" s="86" t="s">
        <v>127</v>
      </c>
      <c r="L4" s="85"/>
      <c r="M4" s="87" t="s">
        <v>11</v>
      </c>
      <c r="AT4" s="82" t="s">
        <v>4</v>
      </c>
    </row>
    <row r="5" spans="2:12" ht="6.95" customHeight="1">
      <c r="B5" s="85"/>
      <c r="L5" s="85"/>
    </row>
    <row r="6" spans="2:12" ht="12" customHeight="1">
      <c r="B6" s="85"/>
      <c r="D6" s="228" t="s">
        <v>17</v>
      </c>
      <c r="L6" s="85"/>
    </row>
    <row r="7" spans="2:12" ht="16.5" customHeight="1">
      <c r="B7" s="85"/>
      <c r="E7" s="373" t="str">
        <f>'Rekapitulace stavby'!K6</f>
        <v>Domov ve Věži - Komunitní bydlení II</v>
      </c>
      <c r="F7" s="374"/>
      <c r="G7" s="374"/>
      <c r="H7" s="374"/>
      <c r="L7" s="85"/>
    </row>
    <row r="8" spans="1:31" s="92" customFormat="1" ht="12" customHeight="1">
      <c r="A8" s="227"/>
      <c r="B8" s="90"/>
      <c r="C8" s="227"/>
      <c r="D8" s="228" t="s">
        <v>128</v>
      </c>
      <c r="E8" s="227"/>
      <c r="F8" s="227"/>
      <c r="G8" s="227"/>
      <c r="H8" s="227"/>
      <c r="I8" s="227"/>
      <c r="J8" s="227"/>
      <c r="K8" s="227"/>
      <c r="L8" s="91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</row>
    <row r="9" spans="1:31" s="92" customFormat="1" ht="16.5" customHeight="1">
      <c r="A9" s="227"/>
      <c r="B9" s="90"/>
      <c r="C9" s="227"/>
      <c r="D9" s="227"/>
      <c r="E9" s="371" t="s">
        <v>3424</v>
      </c>
      <c r="F9" s="372"/>
      <c r="G9" s="372"/>
      <c r="H9" s="372"/>
      <c r="I9" s="227"/>
      <c r="J9" s="227"/>
      <c r="K9" s="227"/>
      <c r="L9" s="91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</row>
    <row r="10" spans="1:31" s="92" customFormat="1" ht="12">
      <c r="A10" s="227"/>
      <c r="B10" s="90"/>
      <c r="C10" s="227"/>
      <c r="D10" s="227"/>
      <c r="E10" s="227"/>
      <c r="F10" s="227"/>
      <c r="G10" s="227"/>
      <c r="H10" s="227"/>
      <c r="I10" s="227"/>
      <c r="J10" s="227"/>
      <c r="K10" s="227"/>
      <c r="L10" s="91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</row>
    <row r="11" spans="1:31" s="92" customFormat="1" ht="12" customHeight="1">
      <c r="A11" s="227"/>
      <c r="B11" s="90"/>
      <c r="C11" s="227"/>
      <c r="D11" s="228" t="s">
        <v>19</v>
      </c>
      <c r="E11" s="227"/>
      <c r="F11" s="93" t="s">
        <v>3</v>
      </c>
      <c r="G11" s="227"/>
      <c r="H11" s="227"/>
      <c r="I11" s="228" t="s">
        <v>20</v>
      </c>
      <c r="J11" s="93" t="s">
        <v>3</v>
      </c>
      <c r="K11" s="227"/>
      <c r="L11" s="91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</row>
    <row r="12" spans="1:31" s="92" customFormat="1" ht="12" customHeight="1">
      <c r="A12" s="227"/>
      <c r="B12" s="90"/>
      <c r="C12" s="227"/>
      <c r="D12" s="228" t="s">
        <v>21</v>
      </c>
      <c r="E12" s="227"/>
      <c r="F12" s="93" t="s">
        <v>22</v>
      </c>
      <c r="G12" s="227"/>
      <c r="H12" s="227"/>
      <c r="I12" s="228" t="s">
        <v>23</v>
      </c>
      <c r="J12" s="94">
        <f>'Rekapitulace stavby'!AN8</f>
        <v>44315</v>
      </c>
      <c r="K12" s="227"/>
      <c r="L12" s="91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</row>
    <row r="13" spans="1:31" s="92" customFormat="1" ht="10.9" customHeight="1">
      <c r="A13" s="227"/>
      <c r="B13" s="90"/>
      <c r="C13" s="227"/>
      <c r="D13" s="227"/>
      <c r="E13" s="227"/>
      <c r="F13" s="227"/>
      <c r="G13" s="227"/>
      <c r="H13" s="227"/>
      <c r="I13" s="227"/>
      <c r="J13" s="227"/>
      <c r="K13" s="227"/>
      <c r="L13" s="91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</row>
    <row r="14" spans="1:31" s="92" customFormat="1" ht="12" customHeight="1">
      <c r="A14" s="227"/>
      <c r="B14" s="90"/>
      <c r="C14" s="227"/>
      <c r="D14" s="228" t="s">
        <v>24</v>
      </c>
      <c r="E14" s="227"/>
      <c r="F14" s="227"/>
      <c r="G14" s="227"/>
      <c r="H14" s="227"/>
      <c r="I14" s="228" t="s">
        <v>25</v>
      </c>
      <c r="J14" s="93" t="s">
        <v>26</v>
      </c>
      <c r="K14" s="227"/>
      <c r="L14" s="91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</row>
    <row r="15" spans="1:31" s="92" customFormat="1" ht="18" customHeight="1">
      <c r="A15" s="227"/>
      <c r="B15" s="90"/>
      <c r="C15" s="227"/>
      <c r="D15" s="227"/>
      <c r="E15" s="93" t="s">
        <v>27</v>
      </c>
      <c r="F15" s="227"/>
      <c r="G15" s="227"/>
      <c r="H15" s="227"/>
      <c r="I15" s="228" t="s">
        <v>28</v>
      </c>
      <c r="J15" s="93" t="s">
        <v>29</v>
      </c>
      <c r="K15" s="227"/>
      <c r="L15" s="91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</row>
    <row r="16" spans="1:31" s="92" customFormat="1" ht="6.95" customHeight="1">
      <c r="A16" s="227"/>
      <c r="B16" s="90"/>
      <c r="C16" s="227"/>
      <c r="D16" s="227"/>
      <c r="E16" s="227"/>
      <c r="F16" s="227"/>
      <c r="G16" s="227"/>
      <c r="H16" s="227"/>
      <c r="I16" s="227"/>
      <c r="J16" s="227"/>
      <c r="K16" s="227"/>
      <c r="L16" s="91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</row>
    <row r="17" spans="1:31" s="92" customFormat="1" ht="12" customHeight="1">
      <c r="A17" s="227"/>
      <c r="B17" s="90"/>
      <c r="C17" s="227"/>
      <c r="D17" s="228" t="s">
        <v>30</v>
      </c>
      <c r="E17" s="227"/>
      <c r="F17" s="227"/>
      <c r="G17" s="227"/>
      <c r="H17" s="227"/>
      <c r="I17" s="228" t="s">
        <v>25</v>
      </c>
      <c r="J17" s="230" t="str">
        <f>'Rekapitulace stavby'!AN13</f>
        <v>Vyplň údaj</v>
      </c>
      <c r="K17" s="227"/>
      <c r="L17" s="91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</row>
    <row r="18" spans="1:31" s="92" customFormat="1" ht="18" customHeight="1">
      <c r="A18" s="227"/>
      <c r="B18" s="90"/>
      <c r="C18" s="227"/>
      <c r="D18" s="227"/>
      <c r="E18" s="377" t="str">
        <f>'Rekapitulace stavby'!E14</f>
        <v>Vyplň údaj</v>
      </c>
      <c r="F18" s="378"/>
      <c r="G18" s="378"/>
      <c r="H18" s="378"/>
      <c r="I18" s="228" t="s">
        <v>28</v>
      </c>
      <c r="J18" s="230" t="str">
        <f>'Rekapitulace stavby'!AN14</f>
        <v>Vyplň údaj</v>
      </c>
      <c r="K18" s="227"/>
      <c r="L18" s="91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</row>
    <row r="19" spans="1:31" s="92" customFormat="1" ht="6.95" customHeight="1">
      <c r="A19" s="227"/>
      <c r="B19" s="90"/>
      <c r="C19" s="227"/>
      <c r="D19" s="227"/>
      <c r="E19" s="227"/>
      <c r="F19" s="227"/>
      <c r="G19" s="227"/>
      <c r="H19" s="227"/>
      <c r="I19" s="227"/>
      <c r="J19" s="227"/>
      <c r="K19" s="227"/>
      <c r="L19" s="91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</row>
    <row r="20" spans="1:31" s="92" customFormat="1" ht="12" customHeight="1">
      <c r="A20" s="227"/>
      <c r="B20" s="90"/>
      <c r="C20" s="227"/>
      <c r="D20" s="228" t="s">
        <v>32</v>
      </c>
      <c r="E20" s="227"/>
      <c r="F20" s="227"/>
      <c r="G20" s="227"/>
      <c r="H20" s="227"/>
      <c r="I20" s="228" t="s">
        <v>25</v>
      </c>
      <c r="J20" s="93" t="s">
        <v>33</v>
      </c>
      <c r="K20" s="227"/>
      <c r="L20" s="91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</row>
    <row r="21" spans="1:31" s="92" customFormat="1" ht="18" customHeight="1">
      <c r="A21" s="227"/>
      <c r="B21" s="90"/>
      <c r="C21" s="227"/>
      <c r="D21" s="227"/>
      <c r="E21" s="93" t="s">
        <v>34</v>
      </c>
      <c r="F21" s="227"/>
      <c r="G21" s="227"/>
      <c r="H21" s="227"/>
      <c r="I21" s="228" t="s">
        <v>28</v>
      </c>
      <c r="J21" s="93" t="s">
        <v>35</v>
      </c>
      <c r="K21" s="227"/>
      <c r="L21" s="91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</row>
    <row r="22" spans="1:31" s="92" customFormat="1" ht="6.95" customHeight="1">
      <c r="A22" s="227"/>
      <c r="B22" s="90"/>
      <c r="C22" s="227"/>
      <c r="D22" s="227"/>
      <c r="E22" s="227"/>
      <c r="F22" s="227"/>
      <c r="G22" s="227"/>
      <c r="H22" s="227"/>
      <c r="I22" s="227"/>
      <c r="J22" s="227"/>
      <c r="K22" s="227"/>
      <c r="L22" s="91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</row>
    <row r="23" spans="1:31" s="92" customFormat="1" ht="12" customHeight="1">
      <c r="A23" s="227"/>
      <c r="B23" s="90"/>
      <c r="C23" s="227"/>
      <c r="D23" s="228" t="s">
        <v>37</v>
      </c>
      <c r="E23" s="227"/>
      <c r="F23" s="227"/>
      <c r="G23" s="227"/>
      <c r="H23" s="227"/>
      <c r="I23" s="228" t="s">
        <v>25</v>
      </c>
      <c r="J23" s="93" t="str">
        <f>IF('Rekapitulace stavby'!AN19="","",'Rekapitulace stavby'!AN19)</f>
        <v/>
      </c>
      <c r="K23" s="227"/>
      <c r="L23" s="91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</row>
    <row r="24" spans="1:31" s="92" customFormat="1" ht="18" customHeight="1">
      <c r="A24" s="227"/>
      <c r="B24" s="90"/>
      <c r="C24" s="227"/>
      <c r="D24" s="227"/>
      <c r="E24" s="93" t="str">
        <f>IF('Rekapitulace stavby'!E20="","",'Rekapitulace stavby'!E20)</f>
        <v xml:space="preserve"> </v>
      </c>
      <c r="F24" s="227"/>
      <c r="G24" s="227"/>
      <c r="H24" s="227"/>
      <c r="I24" s="228" t="s">
        <v>28</v>
      </c>
      <c r="J24" s="93" t="str">
        <f>IF('Rekapitulace stavby'!AN20="","",'Rekapitulace stavby'!AN20)</f>
        <v/>
      </c>
      <c r="K24" s="227"/>
      <c r="L24" s="91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</row>
    <row r="25" spans="1:31" s="92" customFormat="1" ht="6.95" customHeight="1">
      <c r="A25" s="227"/>
      <c r="B25" s="90"/>
      <c r="C25" s="227"/>
      <c r="D25" s="227"/>
      <c r="E25" s="227"/>
      <c r="F25" s="227"/>
      <c r="G25" s="227"/>
      <c r="H25" s="227"/>
      <c r="I25" s="227"/>
      <c r="J25" s="227"/>
      <c r="K25" s="227"/>
      <c r="L25" s="91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</row>
    <row r="26" spans="1:31" s="92" customFormat="1" ht="12" customHeight="1">
      <c r="A26" s="227"/>
      <c r="B26" s="90"/>
      <c r="C26" s="227"/>
      <c r="D26" s="228" t="s">
        <v>39</v>
      </c>
      <c r="E26" s="227"/>
      <c r="F26" s="227"/>
      <c r="G26" s="227"/>
      <c r="H26" s="227"/>
      <c r="I26" s="227"/>
      <c r="J26" s="227"/>
      <c r="K26" s="227"/>
      <c r="L26" s="91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</row>
    <row r="27" spans="1:31" s="98" customFormat="1" ht="16.5" customHeight="1">
      <c r="A27" s="95"/>
      <c r="B27" s="96"/>
      <c r="C27" s="95"/>
      <c r="D27" s="95"/>
      <c r="E27" s="379" t="s">
        <v>3</v>
      </c>
      <c r="F27" s="379"/>
      <c r="G27" s="379"/>
      <c r="H27" s="37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92" customFormat="1" ht="6.95" customHeight="1">
      <c r="A28" s="227"/>
      <c r="B28" s="90"/>
      <c r="C28" s="227"/>
      <c r="D28" s="227"/>
      <c r="E28" s="227"/>
      <c r="F28" s="227"/>
      <c r="G28" s="227"/>
      <c r="H28" s="227"/>
      <c r="I28" s="227"/>
      <c r="J28" s="227"/>
      <c r="K28" s="227"/>
      <c r="L28" s="91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</row>
    <row r="29" spans="1:31" s="92" customFormat="1" ht="6.95" customHeight="1">
      <c r="A29" s="227"/>
      <c r="B29" s="90"/>
      <c r="C29" s="227"/>
      <c r="D29" s="99"/>
      <c r="E29" s="99"/>
      <c r="F29" s="99"/>
      <c r="G29" s="99"/>
      <c r="H29" s="99"/>
      <c r="I29" s="99"/>
      <c r="J29" s="99"/>
      <c r="K29" s="99"/>
      <c r="L29" s="91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</row>
    <row r="30" spans="1:31" s="92" customFormat="1" ht="25.35" customHeight="1">
      <c r="A30" s="227"/>
      <c r="B30" s="90"/>
      <c r="C30" s="227"/>
      <c r="D30" s="100" t="s">
        <v>41</v>
      </c>
      <c r="E30" s="227"/>
      <c r="F30" s="227"/>
      <c r="G30" s="227"/>
      <c r="H30" s="227"/>
      <c r="I30" s="227"/>
      <c r="J30" s="101">
        <f>ROUND(J85,2)</f>
        <v>0</v>
      </c>
      <c r="K30" s="227"/>
      <c r="L30" s="91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</row>
    <row r="31" spans="1:31" s="92" customFormat="1" ht="6.95" customHeight="1">
      <c r="A31" s="227"/>
      <c r="B31" s="90"/>
      <c r="C31" s="227"/>
      <c r="D31" s="99"/>
      <c r="E31" s="99"/>
      <c r="F31" s="99"/>
      <c r="G31" s="99"/>
      <c r="H31" s="99"/>
      <c r="I31" s="99"/>
      <c r="J31" s="99"/>
      <c r="K31" s="99"/>
      <c r="L31" s="91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</row>
    <row r="32" spans="1:31" s="92" customFormat="1" ht="14.45" customHeight="1">
      <c r="A32" s="227"/>
      <c r="B32" s="90"/>
      <c r="C32" s="227"/>
      <c r="D32" s="227"/>
      <c r="E32" s="227"/>
      <c r="F32" s="102" t="s">
        <v>43</v>
      </c>
      <c r="G32" s="227"/>
      <c r="H32" s="227"/>
      <c r="I32" s="102" t="s">
        <v>42</v>
      </c>
      <c r="J32" s="102" t="s">
        <v>44</v>
      </c>
      <c r="K32" s="227"/>
      <c r="L32" s="91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</row>
    <row r="33" spans="1:31" s="92" customFormat="1" ht="14.45" customHeight="1">
      <c r="A33" s="227"/>
      <c r="B33" s="90"/>
      <c r="C33" s="227"/>
      <c r="D33" s="103" t="s">
        <v>45</v>
      </c>
      <c r="E33" s="228" t="s">
        <v>46</v>
      </c>
      <c r="F33" s="104">
        <f>ROUND((SUM(BE85:BE110)),2)</f>
        <v>0</v>
      </c>
      <c r="G33" s="227"/>
      <c r="H33" s="227"/>
      <c r="I33" s="105">
        <v>0.21</v>
      </c>
      <c r="J33" s="104">
        <f>ROUND(((SUM(BE85:BE110))*I33),2)</f>
        <v>0</v>
      </c>
      <c r="K33" s="227"/>
      <c r="L33" s="91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</row>
    <row r="34" spans="1:31" s="92" customFormat="1" ht="14.45" customHeight="1">
      <c r="A34" s="227"/>
      <c r="B34" s="90"/>
      <c r="C34" s="227"/>
      <c r="D34" s="227"/>
      <c r="E34" s="228" t="s">
        <v>47</v>
      </c>
      <c r="F34" s="104">
        <f>ROUND((SUM(BF85:BF110)),2)</f>
        <v>0</v>
      </c>
      <c r="G34" s="227"/>
      <c r="H34" s="227"/>
      <c r="I34" s="105">
        <v>0.15</v>
      </c>
      <c r="J34" s="104">
        <f>ROUND(((SUM(BF85:BF110))*I34),2)</f>
        <v>0</v>
      </c>
      <c r="K34" s="227"/>
      <c r="L34" s="91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</row>
    <row r="35" spans="1:31" s="92" customFormat="1" ht="14.45" customHeight="1" hidden="1">
      <c r="A35" s="227"/>
      <c r="B35" s="90"/>
      <c r="C35" s="227"/>
      <c r="D35" s="227"/>
      <c r="E35" s="228" t="s">
        <v>48</v>
      </c>
      <c r="F35" s="104">
        <f>ROUND((SUM(BG85:BG110)),2)</f>
        <v>0</v>
      </c>
      <c r="G35" s="227"/>
      <c r="H35" s="227"/>
      <c r="I35" s="105">
        <v>0.21</v>
      </c>
      <c r="J35" s="104">
        <f>0</f>
        <v>0</v>
      </c>
      <c r="K35" s="227"/>
      <c r="L35" s="91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</row>
    <row r="36" spans="1:31" s="92" customFormat="1" ht="14.45" customHeight="1" hidden="1">
      <c r="A36" s="227"/>
      <c r="B36" s="90"/>
      <c r="C36" s="227"/>
      <c r="D36" s="227"/>
      <c r="E36" s="228" t="s">
        <v>49</v>
      </c>
      <c r="F36" s="104">
        <f>ROUND((SUM(BH85:BH110)),2)</f>
        <v>0</v>
      </c>
      <c r="G36" s="227"/>
      <c r="H36" s="227"/>
      <c r="I36" s="105">
        <v>0.15</v>
      </c>
      <c r="J36" s="104">
        <f>0</f>
        <v>0</v>
      </c>
      <c r="K36" s="227"/>
      <c r="L36" s="91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</row>
    <row r="37" spans="1:31" s="92" customFormat="1" ht="14.45" customHeight="1" hidden="1">
      <c r="A37" s="227"/>
      <c r="B37" s="90"/>
      <c r="C37" s="227"/>
      <c r="D37" s="227"/>
      <c r="E37" s="228" t="s">
        <v>50</v>
      </c>
      <c r="F37" s="104">
        <f>ROUND((SUM(BI85:BI110)),2)</f>
        <v>0</v>
      </c>
      <c r="G37" s="227"/>
      <c r="H37" s="227"/>
      <c r="I37" s="105">
        <v>0</v>
      </c>
      <c r="J37" s="104">
        <f>0</f>
        <v>0</v>
      </c>
      <c r="K37" s="227"/>
      <c r="L37" s="91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</row>
    <row r="38" spans="1:31" s="92" customFormat="1" ht="6.95" customHeight="1">
      <c r="A38" s="227"/>
      <c r="B38" s="90"/>
      <c r="C38" s="227"/>
      <c r="D38" s="227"/>
      <c r="E38" s="227"/>
      <c r="F38" s="227"/>
      <c r="G38" s="227"/>
      <c r="H38" s="227"/>
      <c r="I38" s="227"/>
      <c r="J38" s="227"/>
      <c r="K38" s="227"/>
      <c r="L38" s="91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</row>
    <row r="39" spans="1:31" s="92" customFormat="1" ht="25.35" customHeight="1">
      <c r="A39" s="227"/>
      <c r="B39" s="90"/>
      <c r="C39" s="106"/>
      <c r="D39" s="107" t="s">
        <v>51</v>
      </c>
      <c r="E39" s="108"/>
      <c r="F39" s="108"/>
      <c r="G39" s="109" t="s">
        <v>52</v>
      </c>
      <c r="H39" s="110" t="s">
        <v>53</v>
      </c>
      <c r="I39" s="108"/>
      <c r="J39" s="111">
        <f>SUM(J30:J37)</f>
        <v>0</v>
      </c>
      <c r="K39" s="112"/>
      <c r="L39" s="91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</row>
    <row r="40" spans="1:31" s="92" customFormat="1" ht="14.45" customHeight="1">
      <c r="A40" s="227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91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</row>
    <row r="44" spans="1:31" s="92" customFormat="1" ht="6.95" customHeight="1">
      <c r="A44" s="227"/>
      <c r="B44" s="115"/>
      <c r="C44" s="116"/>
      <c r="D44" s="116"/>
      <c r="E44" s="116"/>
      <c r="F44" s="116"/>
      <c r="G44" s="116"/>
      <c r="H44" s="116"/>
      <c r="I44" s="116"/>
      <c r="J44" s="116"/>
      <c r="K44" s="116"/>
      <c r="L44" s="91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</row>
    <row r="45" spans="1:31" s="92" customFormat="1" ht="24.95" customHeight="1">
      <c r="A45" s="227"/>
      <c r="B45" s="90"/>
      <c r="C45" s="86" t="s">
        <v>130</v>
      </c>
      <c r="D45" s="227"/>
      <c r="E45" s="227"/>
      <c r="F45" s="227"/>
      <c r="G45" s="227"/>
      <c r="H45" s="227"/>
      <c r="I45" s="227"/>
      <c r="J45" s="227"/>
      <c r="K45" s="227"/>
      <c r="L45" s="91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</row>
    <row r="46" spans="1:31" s="92" customFormat="1" ht="6.95" customHeight="1">
      <c r="A46" s="227"/>
      <c r="B46" s="90"/>
      <c r="C46" s="227"/>
      <c r="D46" s="227"/>
      <c r="E46" s="227"/>
      <c r="F46" s="227"/>
      <c r="G46" s="227"/>
      <c r="H46" s="227"/>
      <c r="I46" s="227"/>
      <c r="J46" s="227"/>
      <c r="K46" s="227"/>
      <c r="L46" s="91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</row>
    <row r="47" spans="1:31" s="92" customFormat="1" ht="12" customHeight="1">
      <c r="A47" s="227"/>
      <c r="B47" s="90"/>
      <c r="C47" s="228" t="s">
        <v>17</v>
      </c>
      <c r="D47" s="227"/>
      <c r="E47" s="227"/>
      <c r="F47" s="227"/>
      <c r="G47" s="227"/>
      <c r="H47" s="227"/>
      <c r="I47" s="227"/>
      <c r="J47" s="227"/>
      <c r="K47" s="227"/>
      <c r="L47" s="91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</row>
    <row r="48" spans="1:31" s="92" customFormat="1" ht="16.5" customHeight="1">
      <c r="A48" s="227"/>
      <c r="B48" s="90"/>
      <c r="C48" s="227"/>
      <c r="D48" s="227"/>
      <c r="E48" s="373" t="str">
        <f>E7</f>
        <v>Domov ve Věži - Komunitní bydlení II</v>
      </c>
      <c r="F48" s="374"/>
      <c r="G48" s="374"/>
      <c r="H48" s="374"/>
      <c r="I48" s="227"/>
      <c r="J48" s="227"/>
      <c r="K48" s="227"/>
      <c r="L48" s="91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</row>
    <row r="49" spans="1:31" s="92" customFormat="1" ht="12" customHeight="1">
      <c r="A49" s="227"/>
      <c r="B49" s="90"/>
      <c r="C49" s="228" t="s">
        <v>128</v>
      </c>
      <c r="D49" s="227"/>
      <c r="E49" s="227"/>
      <c r="F49" s="227"/>
      <c r="G49" s="227"/>
      <c r="H49" s="227"/>
      <c r="I49" s="227"/>
      <c r="J49" s="227"/>
      <c r="K49" s="227"/>
      <c r="L49" s="91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</row>
    <row r="50" spans="1:31" s="92" customFormat="1" ht="16.5" customHeight="1">
      <c r="A50" s="227"/>
      <c r="B50" s="90"/>
      <c r="C50" s="227"/>
      <c r="D50" s="227"/>
      <c r="E50" s="371" t="str">
        <f>E9</f>
        <v>VON - Vedlejší a ostatní náklady</v>
      </c>
      <c r="F50" s="372"/>
      <c r="G50" s="372"/>
      <c r="H50" s="372"/>
      <c r="I50" s="227"/>
      <c r="J50" s="227"/>
      <c r="K50" s="227"/>
      <c r="L50" s="91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</row>
    <row r="51" spans="1:31" s="92" customFormat="1" ht="6.95" customHeight="1">
      <c r="A51" s="227"/>
      <c r="B51" s="90"/>
      <c r="C51" s="227"/>
      <c r="D51" s="227"/>
      <c r="E51" s="227"/>
      <c r="F51" s="227"/>
      <c r="G51" s="227"/>
      <c r="H51" s="227"/>
      <c r="I51" s="227"/>
      <c r="J51" s="227"/>
      <c r="K51" s="227"/>
      <c r="L51" s="91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</row>
    <row r="52" spans="1:31" s="92" customFormat="1" ht="12" customHeight="1">
      <c r="A52" s="227"/>
      <c r="B52" s="90"/>
      <c r="C52" s="228" t="s">
        <v>21</v>
      </c>
      <c r="D52" s="227"/>
      <c r="E52" s="227"/>
      <c r="F52" s="93" t="str">
        <f>F12</f>
        <v>Obec Věž</v>
      </c>
      <c r="G52" s="227"/>
      <c r="H52" s="227"/>
      <c r="I52" s="228" t="s">
        <v>23</v>
      </c>
      <c r="J52" s="94">
        <f>IF(J12="","",J12)</f>
        <v>44315</v>
      </c>
      <c r="K52" s="227"/>
      <c r="L52" s="91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</row>
    <row r="53" spans="1:31" s="92" customFormat="1" ht="6.95" customHeight="1">
      <c r="A53" s="227"/>
      <c r="B53" s="90"/>
      <c r="C53" s="227"/>
      <c r="D53" s="227"/>
      <c r="E53" s="227"/>
      <c r="F53" s="227"/>
      <c r="G53" s="227"/>
      <c r="H53" s="227"/>
      <c r="I53" s="227"/>
      <c r="J53" s="227"/>
      <c r="K53" s="227"/>
      <c r="L53" s="91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</row>
    <row r="54" spans="1:31" s="92" customFormat="1" ht="40.15" customHeight="1">
      <c r="A54" s="227"/>
      <c r="B54" s="90"/>
      <c r="C54" s="228" t="s">
        <v>24</v>
      </c>
      <c r="D54" s="227"/>
      <c r="E54" s="227"/>
      <c r="F54" s="93" t="str">
        <f>E15</f>
        <v xml:space="preserve">Kraj Vysočina, Žižkova 1882/57, 587 33 Jihlava </v>
      </c>
      <c r="G54" s="227"/>
      <c r="H54" s="227"/>
      <c r="I54" s="228" t="s">
        <v>32</v>
      </c>
      <c r="J54" s="231" t="str">
        <f>E21</f>
        <v>INVENTE s.r.o., Žerotínova 483/1, 370 04 Č. Buděj.</v>
      </c>
      <c r="K54" s="227"/>
      <c r="L54" s="91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</row>
    <row r="55" spans="1:31" s="92" customFormat="1" ht="15.2" customHeight="1">
      <c r="A55" s="227"/>
      <c r="B55" s="90"/>
      <c r="C55" s="228" t="s">
        <v>30</v>
      </c>
      <c r="D55" s="227"/>
      <c r="E55" s="227"/>
      <c r="F55" s="93" t="str">
        <f>IF(E18="","",E18)</f>
        <v>Vyplň údaj</v>
      </c>
      <c r="G55" s="227"/>
      <c r="H55" s="227"/>
      <c r="I55" s="228" t="s">
        <v>37</v>
      </c>
      <c r="J55" s="231" t="str">
        <f>E24</f>
        <v xml:space="preserve"> </v>
      </c>
      <c r="K55" s="227"/>
      <c r="L55" s="91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</row>
    <row r="56" spans="1:31" s="92" customFormat="1" ht="10.35" customHeight="1">
      <c r="A56" s="227"/>
      <c r="B56" s="90"/>
      <c r="C56" s="227"/>
      <c r="D56" s="227"/>
      <c r="E56" s="227"/>
      <c r="F56" s="227"/>
      <c r="G56" s="227"/>
      <c r="H56" s="227"/>
      <c r="I56" s="227"/>
      <c r="J56" s="227"/>
      <c r="K56" s="227"/>
      <c r="L56" s="91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</row>
    <row r="57" spans="1:31" s="92" customFormat="1" ht="29.25" customHeight="1">
      <c r="A57" s="227"/>
      <c r="B57" s="90"/>
      <c r="C57" s="118" t="s">
        <v>131</v>
      </c>
      <c r="D57" s="106"/>
      <c r="E57" s="106"/>
      <c r="F57" s="106"/>
      <c r="G57" s="106"/>
      <c r="H57" s="106"/>
      <c r="I57" s="106"/>
      <c r="J57" s="119" t="s">
        <v>132</v>
      </c>
      <c r="K57" s="106"/>
      <c r="L57" s="91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</row>
    <row r="58" spans="1:31" s="92" customFormat="1" ht="10.35" customHeight="1">
      <c r="A58" s="227"/>
      <c r="B58" s="90"/>
      <c r="C58" s="227"/>
      <c r="D58" s="227"/>
      <c r="E58" s="227"/>
      <c r="F58" s="227"/>
      <c r="G58" s="227"/>
      <c r="H58" s="227"/>
      <c r="I58" s="227"/>
      <c r="J58" s="227"/>
      <c r="K58" s="227"/>
      <c r="L58" s="91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</row>
    <row r="59" spans="1:47" s="92" customFormat="1" ht="22.9" customHeight="1">
      <c r="A59" s="227"/>
      <c r="B59" s="90"/>
      <c r="C59" s="120" t="s">
        <v>73</v>
      </c>
      <c r="D59" s="227"/>
      <c r="E59" s="227"/>
      <c r="F59" s="227"/>
      <c r="G59" s="227"/>
      <c r="H59" s="227"/>
      <c r="I59" s="227"/>
      <c r="J59" s="101">
        <f>J85</f>
        <v>0</v>
      </c>
      <c r="K59" s="227"/>
      <c r="L59" s="91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U59" s="82" t="s">
        <v>133</v>
      </c>
    </row>
    <row r="60" spans="2:12" s="121" customFormat="1" ht="24.95" customHeight="1">
      <c r="B60" s="122"/>
      <c r="D60" s="123" t="s">
        <v>1860</v>
      </c>
      <c r="E60" s="124"/>
      <c r="F60" s="124"/>
      <c r="G60" s="124"/>
      <c r="H60" s="124"/>
      <c r="I60" s="124"/>
      <c r="J60" s="125">
        <f>J86</f>
        <v>0</v>
      </c>
      <c r="L60" s="122"/>
    </row>
    <row r="61" spans="2:12" s="126" customFormat="1" ht="19.9" customHeight="1">
      <c r="B61" s="127"/>
      <c r="D61" s="128" t="s">
        <v>2680</v>
      </c>
      <c r="E61" s="129"/>
      <c r="F61" s="129"/>
      <c r="G61" s="129"/>
      <c r="H61" s="129"/>
      <c r="I61" s="129"/>
      <c r="J61" s="130">
        <f>J87</f>
        <v>0</v>
      </c>
      <c r="L61" s="127"/>
    </row>
    <row r="62" spans="2:12" s="126" customFormat="1" ht="19.9" customHeight="1">
      <c r="B62" s="127"/>
      <c r="D62" s="128" t="s">
        <v>3425</v>
      </c>
      <c r="E62" s="129"/>
      <c r="F62" s="129"/>
      <c r="G62" s="129"/>
      <c r="H62" s="129"/>
      <c r="I62" s="129"/>
      <c r="J62" s="130">
        <f>J91</f>
        <v>0</v>
      </c>
      <c r="L62" s="127"/>
    </row>
    <row r="63" spans="2:12" s="126" customFormat="1" ht="19.9" customHeight="1">
      <c r="B63" s="127"/>
      <c r="D63" s="128" t="s">
        <v>2681</v>
      </c>
      <c r="E63" s="129"/>
      <c r="F63" s="129"/>
      <c r="G63" s="129"/>
      <c r="H63" s="129"/>
      <c r="I63" s="129"/>
      <c r="J63" s="130">
        <f>J101</f>
        <v>0</v>
      </c>
      <c r="L63" s="127"/>
    </row>
    <row r="64" spans="2:12" s="126" customFormat="1" ht="19.9" customHeight="1">
      <c r="B64" s="127"/>
      <c r="D64" s="128" t="s">
        <v>3426</v>
      </c>
      <c r="E64" s="129"/>
      <c r="F64" s="129"/>
      <c r="G64" s="129"/>
      <c r="H64" s="129"/>
      <c r="I64" s="129"/>
      <c r="J64" s="130">
        <f>J105</f>
        <v>0</v>
      </c>
      <c r="L64" s="127"/>
    </row>
    <row r="65" spans="2:12" s="126" customFormat="1" ht="19.9" customHeight="1">
      <c r="B65" s="127"/>
      <c r="D65" s="128" t="s">
        <v>1861</v>
      </c>
      <c r="E65" s="129"/>
      <c r="F65" s="129"/>
      <c r="G65" s="129"/>
      <c r="H65" s="129"/>
      <c r="I65" s="129"/>
      <c r="J65" s="130">
        <f>J107</f>
        <v>0</v>
      </c>
      <c r="L65" s="127"/>
    </row>
    <row r="66" spans="1:31" s="92" customFormat="1" ht="21.75" customHeight="1">
      <c r="A66" s="227"/>
      <c r="B66" s="90"/>
      <c r="C66" s="227"/>
      <c r="D66" s="227"/>
      <c r="E66" s="227"/>
      <c r="F66" s="227"/>
      <c r="G66" s="227"/>
      <c r="H66" s="227"/>
      <c r="I66" s="227"/>
      <c r="J66" s="227"/>
      <c r="K66" s="227"/>
      <c r="L66" s="91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</row>
    <row r="67" spans="1:31" s="92" customFormat="1" ht="6.95" customHeight="1">
      <c r="A67" s="227"/>
      <c r="B67" s="113"/>
      <c r="C67" s="114"/>
      <c r="D67" s="114"/>
      <c r="E67" s="114"/>
      <c r="F67" s="114"/>
      <c r="G67" s="114"/>
      <c r="H67" s="114"/>
      <c r="I67" s="114"/>
      <c r="J67" s="114"/>
      <c r="K67" s="114"/>
      <c r="L67" s="91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</row>
    <row r="71" spans="1:31" s="92" customFormat="1" ht="6.95" customHeight="1">
      <c r="A71" s="227"/>
      <c r="B71" s="115"/>
      <c r="C71" s="116"/>
      <c r="D71" s="116"/>
      <c r="E71" s="116"/>
      <c r="F71" s="116"/>
      <c r="G71" s="116"/>
      <c r="H71" s="116"/>
      <c r="I71" s="116"/>
      <c r="J71" s="116"/>
      <c r="K71" s="116"/>
      <c r="L71" s="91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</row>
    <row r="72" spans="1:31" s="92" customFormat="1" ht="24.95" customHeight="1">
      <c r="A72" s="227"/>
      <c r="B72" s="90"/>
      <c r="C72" s="86" t="s">
        <v>156</v>
      </c>
      <c r="D72" s="227"/>
      <c r="E72" s="227"/>
      <c r="F72" s="227"/>
      <c r="G72" s="227"/>
      <c r="H72" s="227"/>
      <c r="I72" s="227"/>
      <c r="J72" s="227"/>
      <c r="K72" s="227"/>
      <c r="L72" s="91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</row>
    <row r="73" spans="1:31" s="92" customFormat="1" ht="6.95" customHeight="1">
      <c r="A73" s="227"/>
      <c r="B73" s="90"/>
      <c r="C73" s="227"/>
      <c r="D73" s="227"/>
      <c r="E73" s="227"/>
      <c r="F73" s="227"/>
      <c r="G73" s="227"/>
      <c r="H73" s="227"/>
      <c r="I73" s="227"/>
      <c r="J73" s="227"/>
      <c r="K73" s="227"/>
      <c r="L73" s="91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</row>
    <row r="74" spans="1:31" s="92" customFormat="1" ht="12" customHeight="1">
      <c r="A74" s="227"/>
      <c r="B74" s="90"/>
      <c r="C74" s="228" t="s">
        <v>17</v>
      </c>
      <c r="D74" s="227"/>
      <c r="E74" s="227"/>
      <c r="F74" s="227"/>
      <c r="G74" s="227"/>
      <c r="H74" s="227"/>
      <c r="I74" s="227"/>
      <c r="J74" s="227"/>
      <c r="K74" s="227"/>
      <c r="L74" s="91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</row>
    <row r="75" spans="1:31" s="92" customFormat="1" ht="16.5" customHeight="1">
      <c r="A75" s="227"/>
      <c r="B75" s="90"/>
      <c r="C75" s="227"/>
      <c r="D75" s="227"/>
      <c r="E75" s="373" t="str">
        <f>E7</f>
        <v>Domov ve Věži - Komunitní bydlení II</v>
      </c>
      <c r="F75" s="374"/>
      <c r="G75" s="374"/>
      <c r="H75" s="374"/>
      <c r="I75" s="227"/>
      <c r="J75" s="227"/>
      <c r="K75" s="227"/>
      <c r="L75" s="91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</row>
    <row r="76" spans="1:31" s="92" customFormat="1" ht="12" customHeight="1">
      <c r="A76" s="227"/>
      <c r="B76" s="90"/>
      <c r="C76" s="228" t="s">
        <v>128</v>
      </c>
      <c r="D76" s="227"/>
      <c r="E76" s="227"/>
      <c r="F76" s="227"/>
      <c r="G76" s="227"/>
      <c r="H76" s="227"/>
      <c r="I76" s="227"/>
      <c r="J76" s="227"/>
      <c r="K76" s="227"/>
      <c r="L76" s="91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</row>
    <row r="77" spans="1:31" s="92" customFormat="1" ht="16.5" customHeight="1">
      <c r="A77" s="227"/>
      <c r="B77" s="90"/>
      <c r="C77" s="227"/>
      <c r="D77" s="227"/>
      <c r="E77" s="371" t="str">
        <f>E9</f>
        <v>VON - Vedlejší a ostatní náklady</v>
      </c>
      <c r="F77" s="372"/>
      <c r="G77" s="372"/>
      <c r="H77" s="372"/>
      <c r="I77" s="227"/>
      <c r="J77" s="227"/>
      <c r="K77" s="227"/>
      <c r="L77" s="91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</row>
    <row r="78" spans="1:31" s="92" customFormat="1" ht="6.95" customHeight="1">
      <c r="A78" s="227"/>
      <c r="B78" s="90"/>
      <c r="C78" s="227"/>
      <c r="D78" s="227"/>
      <c r="E78" s="227"/>
      <c r="F78" s="227"/>
      <c r="G78" s="227"/>
      <c r="H78" s="227"/>
      <c r="I78" s="227"/>
      <c r="J78" s="227"/>
      <c r="K78" s="227"/>
      <c r="L78" s="91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</row>
    <row r="79" spans="1:31" s="92" customFormat="1" ht="12" customHeight="1">
      <c r="A79" s="227"/>
      <c r="B79" s="90"/>
      <c r="C79" s="228" t="s">
        <v>21</v>
      </c>
      <c r="D79" s="227"/>
      <c r="E79" s="227"/>
      <c r="F79" s="93" t="str">
        <f>F12</f>
        <v>Obec Věž</v>
      </c>
      <c r="G79" s="227"/>
      <c r="H79" s="227"/>
      <c r="I79" s="228" t="s">
        <v>23</v>
      </c>
      <c r="J79" s="94">
        <f>IF(J12="","",J12)</f>
        <v>44315</v>
      </c>
      <c r="K79" s="227"/>
      <c r="L79" s="91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</row>
    <row r="80" spans="1:31" s="92" customFormat="1" ht="6.95" customHeight="1">
      <c r="A80" s="227"/>
      <c r="B80" s="90"/>
      <c r="C80" s="227"/>
      <c r="D80" s="227"/>
      <c r="E80" s="227"/>
      <c r="F80" s="227"/>
      <c r="G80" s="227"/>
      <c r="H80" s="227"/>
      <c r="I80" s="227"/>
      <c r="J80" s="227"/>
      <c r="K80" s="227"/>
      <c r="L80" s="91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</row>
    <row r="81" spans="1:31" s="92" customFormat="1" ht="40.15" customHeight="1">
      <c r="A81" s="227"/>
      <c r="B81" s="90"/>
      <c r="C81" s="228" t="s">
        <v>24</v>
      </c>
      <c r="D81" s="227"/>
      <c r="E81" s="227"/>
      <c r="F81" s="93" t="str">
        <f>E15</f>
        <v xml:space="preserve">Kraj Vysočina, Žižkova 1882/57, 587 33 Jihlava </v>
      </c>
      <c r="G81" s="227"/>
      <c r="H81" s="227"/>
      <c r="I81" s="228" t="s">
        <v>32</v>
      </c>
      <c r="J81" s="231" t="str">
        <f>E21</f>
        <v>INVENTE s.r.o., Žerotínova 483/1, 370 04 Č. Buděj.</v>
      </c>
      <c r="K81" s="227"/>
      <c r="L81" s="91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</row>
    <row r="82" spans="1:31" s="92" customFormat="1" ht="15.2" customHeight="1">
      <c r="A82" s="227"/>
      <c r="B82" s="90"/>
      <c r="C82" s="228" t="s">
        <v>30</v>
      </c>
      <c r="D82" s="227"/>
      <c r="E82" s="227"/>
      <c r="F82" s="93" t="str">
        <f>IF(E18="","",E18)</f>
        <v>Vyplň údaj</v>
      </c>
      <c r="G82" s="227"/>
      <c r="H82" s="227"/>
      <c r="I82" s="228" t="s">
        <v>37</v>
      </c>
      <c r="J82" s="231" t="str">
        <f>E24</f>
        <v xml:space="preserve"> </v>
      </c>
      <c r="K82" s="227"/>
      <c r="L82" s="91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</row>
    <row r="83" spans="1:31" s="92" customFormat="1" ht="10.35" customHeight="1">
      <c r="A83" s="227"/>
      <c r="B83" s="90"/>
      <c r="C83" s="227"/>
      <c r="D83" s="227"/>
      <c r="E83" s="227"/>
      <c r="F83" s="227"/>
      <c r="G83" s="227"/>
      <c r="H83" s="227"/>
      <c r="I83" s="227"/>
      <c r="J83" s="227"/>
      <c r="K83" s="227"/>
      <c r="L83" s="91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</row>
    <row r="84" spans="1:31" s="140" customFormat="1" ht="29.25" customHeight="1">
      <c r="A84" s="131"/>
      <c r="B84" s="132"/>
      <c r="C84" s="133" t="s">
        <v>157</v>
      </c>
      <c r="D84" s="134" t="s">
        <v>60</v>
      </c>
      <c r="E84" s="134" t="s">
        <v>56</v>
      </c>
      <c r="F84" s="134" t="s">
        <v>57</v>
      </c>
      <c r="G84" s="134" t="s">
        <v>158</v>
      </c>
      <c r="H84" s="134" t="s">
        <v>159</v>
      </c>
      <c r="I84" s="134" t="s">
        <v>160</v>
      </c>
      <c r="J84" s="134" t="s">
        <v>132</v>
      </c>
      <c r="K84" s="135" t="s">
        <v>161</v>
      </c>
      <c r="L84" s="136"/>
      <c r="M84" s="137" t="s">
        <v>3</v>
      </c>
      <c r="N84" s="138" t="s">
        <v>45</v>
      </c>
      <c r="O84" s="138" t="s">
        <v>162</v>
      </c>
      <c r="P84" s="138" t="s">
        <v>163</v>
      </c>
      <c r="Q84" s="138" t="s">
        <v>164</v>
      </c>
      <c r="R84" s="138" t="s">
        <v>165</v>
      </c>
      <c r="S84" s="138" t="s">
        <v>166</v>
      </c>
      <c r="T84" s="139" t="s">
        <v>167</v>
      </c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</row>
    <row r="85" spans="1:63" s="92" customFormat="1" ht="22.9" customHeight="1">
      <c r="A85" s="227"/>
      <c r="B85" s="90"/>
      <c r="C85" s="141" t="s">
        <v>168</v>
      </c>
      <c r="D85" s="227"/>
      <c r="E85" s="227"/>
      <c r="F85" s="227"/>
      <c r="G85" s="227"/>
      <c r="H85" s="227"/>
      <c r="I85" s="227"/>
      <c r="J85" s="142">
        <f>BK85</f>
        <v>0</v>
      </c>
      <c r="K85" s="227"/>
      <c r="L85" s="90"/>
      <c r="M85" s="143"/>
      <c r="N85" s="144"/>
      <c r="O85" s="99"/>
      <c r="P85" s="145">
        <f>P86</f>
        <v>0</v>
      </c>
      <c r="Q85" s="99"/>
      <c r="R85" s="145">
        <f>R86</f>
        <v>0</v>
      </c>
      <c r="S85" s="99"/>
      <c r="T85" s="146">
        <f>T86</f>
        <v>0</v>
      </c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T85" s="82" t="s">
        <v>74</v>
      </c>
      <c r="AU85" s="82" t="s">
        <v>133</v>
      </c>
      <c r="BK85" s="147">
        <f>BK86</f>
        <v>0</v>
      </c>
    </row>
    <row r="86" spans="2:63" s="148" customFormat="1" ht="25.9" customHeight="1">
      <c r="B86" s="149"/>
      <c r="D86" s="150" t="s">
        <v>74</v>
      </c>
      <c r="E86" s="151" t="s">
        <v>2403</v>
      </c>
      <c r="F86" s="151" t="s">
        <v>2404</v>
      </c>
      <c r="J86" s="152">
        <f>BK86</f>
        <v>0</v>
      </c>
      <c r="L86" s="149"/>
      <c r="M86" s="153"/>
      <c r="N86" s="154"/>
      <c r="O86" s="154"/>
      <c r="P86" s="155">
        <f>P87+P91+P101+P105+P107</f>
        <v>0</v>
      </c>
      <c r="Q86" s="154"/>
      <c r="R86" s="155">
        <f>R87+R91+R101+R105+R107</f>
        <v>0</v>
      </c>
      <c r="S86" s="154"/>
      <c r="T86" s="156">
        <f>T87+T91+T101+T105+T107</f>
        <v>0</v>
      </c>
      <c r="AR86" s="150" t="s">
        <v>206</v>
      </c>
      <c r="AT86" s="157" t="s">
        <v>74</v>
      </c>
      <c r="AU86" s="157" t="s">
        <v>75</v>
      </c>
      <c r="AY86" s="150" t="s">
        <v>171</v>
      </c>
      <c r="BK86" s="158">
        <f>BK87+BK91+BK101+BK105+BK107</f>
        <v>0</v>
      </c>
    </row>
    <row r="87" spans="2:63" s="148" customFormat="1" ht="22.9" customHeight="1">
      <c r="B87" s="149"/>
      <c r="D87" s="150" t="s">
        <v>74</v>
      </c>
      <c r="E87" s="159" t="s">
        <v>3093</v>
      </c>
      <c r="F87" s="159" t="s">
        <v>3094</v>
      </c>
      <c r="J87" s="160">
        <f>BK87</f>
        <v>0</v>
      </c>
      <c r="L87" s="149"/>
      <c r="M87" s="153"/>
      <c r="N87" s="154"/>
      <c r="O87" s="154"/>
      <c r="P87" s="155">
        <f>SUM(P88:P90)</f>
        <v>0</v>
      </c>
      <c r="Q87" s="154"/>
      <c r="R87" s="155">
        <f>SUM(R88:R90)</f>
        <v>0</v>
      </c>
      <c r="S87" s="154"/>
      <c r="T87" s="156">
        <f>SUM(T88:T90)</f>
        <v>0</v>
      </c>
      <c r="AR87" s="150" t="s">
        <v>206</v>
      </c>
      <c r="AT87" s="157" t="s">
        <v>74</v>
      </c>
      <c r="AU87" s="157" t="s">
        <v>83</v>
      </c>
      <c r="AY87" s="150" t="s">
        <v>171</v>
      </c>
      <c r="BK87" s="158">
        <f>SUM(BK88:BK90)</f>
        <v>0</v>
      </c>
    </row>
    <row r="88" spans="1:65" s="92" customFormat="1" ht="16.5" customHeight="1">
      <c r="A88" s="227"/>
      <c r="B88" s="90"/>
      <c r="C88" s="161" t="s">
        <v>83</v>
      </c>
      <c r="D88" s="161" t="s">
        <v>173</v>
      </c>
      <c r="E88" s="162" t="s">
        <v>3427</v>
      </c>
      <c r="F88" s="163" t="s">
        <v>3094</v>
      </c>
      <c r="G88" s="164" t="s">
        <v>1635</v>
      </c>
      <c r="H88" s="165">
        <v>1</v>
      </c>
      <c r="I88" s="75"/>
      <c r="J88" s="166">
        <f>ROUND(I88*H88,2)</f>
        <v>0</v>
      </c>
      <c r="K88" s="163" t="s">
        <v>177</v>
      </c>
      <c r="L88" s="90"/>
      <c r="M88" s="167" t="s">
        <v>3</v>
      </c>
      <c r="N88" s="168" t="s">
        <v>47</v>
      </c>
      <c r="O88" s="169"/>
      <c r="P88" s="170">
        <f>O88*H88</f>
        <v>0</v>
      </c>
      <c r="Q88" s="170">
        <v>0</v>
      </c>
      <c r="R88" s="170">
        <f>Q88*H88</f>
        <v>0</v>
      </c>
      <c r="S88" s="170">
        <v>0</v>
      </c>
      <c r="T88" s="171">
        <f>S88*H88</f>
        <v>0</v>
      </c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R88" s="172" t="s">
        <v>2410</v>
      </c>
      <c r="AT88" s="172" t="s">
        <v>173</v>
      </c>
      <c r="AU88" s="172" t="s">
        <v>179</v>
      </c>
      <c r="AY88" s="82" t="s">
        <v>171</v>
      </c>
      <c r="BE88" s="173">
        <f>IF(N88="základní",J88,0)</f>
        <v>0</v>
      </c>
      <c r="BF88" s="173">
        <f>IF(N88="snížená",J88,0)</f>
        <v>0</v>
      </c>
      <c r="BG88" s="173">
        <f>IF(N88="zákl. přenesená",J88,0)</f>
        <v>0</v>
      </c>
      <c r="BH88" s="173">
        <f>IF(N88="sníž. přenesená",J88,0)</f>
        <v>0</v>
      </c>
      <c r="BI88" s="173">
        <f>IF(N88="nulová",J88,0)</f>
        <v>0</v>
      </c>
      <c r="BJ88" s="82" t="s">
        <v>179</v>
      </c>
      <c r="BK88" s="173">
        <f>ROUND(I88*H88,2)</f>
        <v>0</v>
      </c>
      <c r="BL88" s="82" t="s">
        <v>2410</v>
      </c>
      <c r="BM88" s="172" t="s">
        <v>3428</v>
      </c>
    </row>
    <row r="89" spans="1:65" s="92" customFormat="1" ht="16.5" customHeight="1">
      <c r="A89" s="227"/>
      <c r="B89" s="90"/>
      <c r="C89" s="161" t="s">
        <v>179</v>
      </c>
      <c r="D89" s="161" t="s">
        <v>173</v>
      </c>
      <c r="E89" s="162" t="s">
        <v>3429</v>
      </c>
      <c r="F89" s="163" t="s">
        <v>3430</v>
      </c>
      <c r="G89" s="164" t="s">
        <v>1635</v>
      </c>
      <c r="H89" s="165">
        <v>1</v>
      </c>
      <c r="I89" s="75"/>
      <c r="J89" s="166">
        <f>ROUND(I89*H89,2)</f>
        <v>0</v>
      </c>
      <c r="K89" s="163" t="s">
        <v>177</v>
      </c>
      <c r="L89" s="90"/>
      <c r="M89" s="167" t="s">
        <v>3</v>
      </c>
      <c r="N89" s="168" t="s">
        <v>47</v>
      </c>
      <c r="O89" s="169"/>
      <c r="P89" s="170">
        <f>O89*H89</f>
        <v>0</v>
      </c>
      <c r="Q89" s="170">
        <v>0</v>
      </c>
      <c r="R89" s="170">
        <f>Q89*H89</f>
        <v>0</v>
      </c>
      <c r="S89" s="170">
        <v>0</v>
      </c>
      <c r="T89" s="171">
        <f>S89*H89</f>
        <v>0</v>
      </c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R89" s="172" t="s">
        <v>2410</v>
      </c>
      <c r="AT89" s="172" t="s">
        <v>173</v>
      </c>
      <c r="AU89" s="172" t="s">
        <v>179</v>
      </c>
      <c r="AY89" s="82" t="s">
        <v>171</v>
      </c>
      <c r="BE89" s="173">
        <f>IF(N89="základní",J89,0)</f>
        <v>0</v>
      </c>
      <c r="BF89" s="173">
        <f>IF(N89="snížená",J89,0)</f>
        <v>0</v>
      </c>
      <c r="BG89" s="173">
        <f>IF(N89="zákl. přenesená",J89,0)</f>
        <v>0</v>
      </c>
      <c r="BH89" s="173">
        <f>IF(N89="sníž. přenesená",J89,0)</f>
        <v>0</v>
      </c>
      <c r="BI89" s="173">
        <f>IF(N89="nulová",J89,0)</f>
        <v>0</v>
      </c>
      <c r="BJ89" s="82" t="s">
        <v>179</v>
      </c>
      <c r="BK89" s="173">
        <f>ROUND(I89*H89,2)</f>
        <v>0</v>
      </c>
      <c r="BL89" s="82" t="s">
        <v>2410</v>
      </c>
      <c r="BM89" s="172" t="s">
        <v>3431</v>
      </c>
    </row>
    <row r="90" spans="1:65" s="92" customFormat="1" ht="16.5" customHeight="1">
      <c r="A90" s="227"/>
      <c r="B90" s="90"/>
      <c r="C90" s="161" t="s">
        <v>193</v>
      </c>
      <c r="D90" s="161" t="s">
        <v>173</v>
      </c>
      <c r="E90" s="162" t="s">
        <v>3098</v>
      </c>
      <c r="F90" s="163" t="s">
        <v>2066</v>
      </c>
      <c r="G90" s="164" t="s">
        <v>1635</v>
      </c>
      <c r="H90" s="165">
        <v>1</v>
      </c>
      <c r="I90" s="75"/>
      <c r="J90" s="166">
        <f>ROUND(I90*H90,2)</f>
        <v>0</v>
      </c>
      <c r="K90" s="163" t="s">
        <v>177</v>
      </c>
      <c r="L90" s="90"/>
      <c r="M90" s="167" t="s">
        <v>3</v>
      </c>
      <c r="N90" s="168" t="s">
        <v>47</v>
      </c>
      <c r="O90" s="169"/>
      <c r="P90" s="170">
        <f>O90*H90</f>
        <v>0</v>
      </c>
      <c r="Q90" s="170">
        <v>0</v>
      </c>
      <c r="R90" s="170">
        <f>Q90*H90</f>
        <v>0</v>
      </c>
      <c r="S90" s="170">
        <v>0</v>
      </c>
      <c r="T90" s="171">
        <f>S90*H90</f>
        <v>0</v>
      </c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R90" s="172" t="s">
        <v>2410</v>
      </c>
      <c r="AT90" s="172" t="s">
        <v>173</v>
      </c>
      <c r="AU90" s="172" t="s">
        <v>179</v>
      </c>
      <c r="AY90" s="82" t="s">
        <v>171</v>
      </c>
      <c r="BE90" s="173">
        <f>IF(N90="základní",J90,0)</f>
        <v>0</v>
      </c>
      <c r="BF90" s="173">
        <f>IF(N90="snížená",J90,0)</f>
        <v>0</v>
      </c>
      <c r="BG90" s="173">
        <f>IF(N90="zákl. přenesená",J90,0)</f>
        <v>0</v>
      </c>
      <c r="BH90" s="173">
        <f>IF(N90="sníž. přenesená",J90,0)</f>
        <v>0</v>
      </c>
      <c r="BI90" s="173">
        <f>IF(N90="nulová",J90,0)</f>
        <v>0</v>
      </c>
      <c r="BJ90" s="82" t="s">
        <v>179</v>
      </c>
      <c r="BK90" s="173">
        <f>ROUND(I90*H90,2)</f>
        <v>0</v>
      </c>
      <c r="BL90" s="82" t="s">
        <v>2410</v>
      </c>
      <c r="BM90" s="172" t="s">
        <v>3432</v>
      </c>
    </row>
    <row r="91" spans="2:63" s="148" customFormat="1" ht="22.9" customHeight="1">
      <c r="B91" s="149"/>
      <c r="D91" s="150" t="s">
        <v>74</v>
      </c>
      <c r="E91" s="159" t="s">
        <v>3433</v>
      </c>
      <c r="F91" s="159" t="s">
        <v>3434</v>
      </c>
      <c r="J91" s="160">
        <f>BK91</f>
        <v>0</v>
      </c>
      <c r="L91" s="149"/>
      <c r="M91" s="153"/>
      <c r="N91" s="154"/>
      <c r="O91" s="154"/>
      <c r="P91" s="155">
        <f>SUM(P92:P100)</f>
        <v>0</v>
      </c>
      <c r="Q91" s="154"/>
      <c r="R91" s="155">
        <f>SUM(R92:R100)</f>
        <v>0</v>
      </c>
      <c r="S91" s="154"/>
      <c r="T91" s="156">
        <f>SUM(T92:T100)</f>
        <v>0</v>
      </c>
      <c r="AR91" s="150" t="s">
        <v>206</v>
      </c>
      <c r="AT91" s="157" t="s">
        <v>74</v>
      </c>
      <c r="AU91" s="157" t="s">
        <v>83</v>
      </c>
      <c r="AY91" s="150" t="s">
        <v>171</v>
      </c>
      <c r="BK91" s="158">
        <f>SUM(BK92:BK100)</f>
        <v>0</v>
      </c>
    </row>
    <row r="92" spans="1:65" s="92" customFormat="1" ht="16.5" customHeight="1">
      <c r="A92" s="227"/>
      <c r="B92" s="90"/>
      <c r="C92" s="161" t="s">
        <v>178</v>
      </c>
      <c r="D92" s="161" t="s">
        <v>173</v>
      </c>
      <c r="E92" s="162" t="s">
        <v>3435</v>
      </c>
      <c r="F92" s="163" t="s">
        <v>3434</v>
      </c>
      <c r="G92" s="164" t="s">
        <v>1635</v>
      </c>
      <c r="H92" s="165">
        <v>1</v>
      </c>
      <c r="I92" s="75"/>
      <c r="J92" s="166">
        <f>ROUND(I92*H92,2)</f>
        <v>0</v>
      </c>
      <c r="K92" s="163" t="s">
        <v>177</v>
      </c>
      <c r="L92" s="90"/>
      <c r="M92" s="167" t="s">
        <v>3</v>
      </c>
      <c r="N92" s="168" t="s">
        <v>47</v>
      </c>
      <c r="O92" s="169"/>
      <c r="P92" s="170">
        <f>O92*H92</f>
        <v>0</v>
      </c>
      <c r="Q92" s="170">
        <v>0</v>
      </c>
      <c r="R92" s="170">
        <f>Q92*H92</f>
        <v>0</v>
      </c>
      <c r="S92" s="170">
        <v>0</v>
      </c>
      <c r="T92" s="171">
        <f>S92*H92</f>
        <v>0</v>
      </c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R92" s="172" t="s">
        <v>2410</v>
      </c>
      <c r="AT92" s="172" t="s">
        <v>173</v>
      </c>
      <c r="AU92" s="172" t="s">
        <v>179</v>
      </c>
      <c r="AY92" s="82" t="s">
        <v>171</v>
      </c>
      <c r="BE92" s="173">
        <f>IF(N92="základní",J92,0)</f>
        <v>0</v>
      </c>
      <c r="BF92" s="173">
        <f>IF(N92="snížená",J92,0)</f>
        <v>0</v>
      </c>
      <c r="BG92" s="173">
        <f>IF(N92="zákl. přenesená",J92,0)</f>
        <v>0</v>
      </c>
      <c r="BH92" s="173">
        <f>IF(N92="sníž. přenesená",J92,0)</f>
        <v>0</v>
      </c>
      <c r="BI92" s="173">
        <f>IF(N92="nulová",J92,0)</f>
        <v>0</v>
      </c>
      <c r="BJ92" s="82" t="s">
        <v>179</v>
      </c>
      <c r="BK92" s="173">
        <f>ROUND(I92*H92,2)</f>
        <v>0</v>
      </c>
      <c r="BL92" s="82" t="s">
        <v>2410</v>
      </c>
      <c r="BM92" s="172" t="s">
        <v>3436</v>
      </c>
    </row>
    <row r="93" spans="1:65" s="92" customFormat="1" ht="16.5" customHeight="1">
      <c r="A93" s="227"/>
      <c r="B93" s="90"/>
      <c r="C93" s="161" t="s">
        <v>206</v>
      </c>
      <c r="D93" s="161" t="s">
        <v>173</v>
      </c>
      <c r="E93" s="162" t="s">
        <v>3437</v>
      </c>
      <c r="F93" s="163" t="s">
        <v>3438</v>
      </c>
      <c r="G93" s="164" t="s">
        <v>1635</v>
      </c>
      <c r="H93" s="165">
        <v>1</v>
      </c>
      <c r="I93" s="75"/>
      <c r="J93" s="166">
        <f>ROUND(I93*H93,2)</f>
        <v>0</v>
      </c>
      <c r="K93" s="163" t="s">
        <v>177</v>
      </c>
      <c r="L93" s="90"/>
      <c r="M93" s="167" t="s">
        <v>3</v>
      </c>
      <c r="N93" s="168" t="s">
        <v>47</v>
      </c>
      <c r="O93" s="169"/>
      <c r="P93" s="170">
        <f>O93*H93</f>
        <v>0</v>
      </c>
      <c r="Q93" s="170">
        <v>0</v>
      </c>
      <c r="R93" s="170">
        <f>Q93*H93</f>
        <v>0</v>
      </c>
      <c r="S93" s="170">
        <v>0</v>
      </c>
      <c r="T93" s="171">
        <f>S93*H93</f>
        <v>0</v>
      </c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R93" s="172" t="s">
        <v>2410</v>
      </c>
      <c r="AT93" s="172" t="s">
        <v>173</v>
      </c>
      <c r="AU93" s="172" t="s">
        <v>179</v>
      </c>
      <c r="AY93" s="82" t="s">
        <v>171</v>
      </c>
      <c r="BE93" s="173">
        <f>IF(N93="základní",J93,0)</f>
        <v>0</v>
      </c>
      <c r="BF93" s="173">
        <f>IF(N93="snížená",J93,0)</f>
        <v>0</v>
      </c>
      <c r="BG93" s="173">
        <f>IF(N93="zákl. přenesená",J93,0)</f>
        <v>0</v>
      </c>
      <c r="BH93" s="173">
        <f>IF(N93="sníž. přenesená",J93,0)</f>
        <v>0</v>
      </c>
      <c r="BI93" s="173">
        <f>IF(N93="nulová",J93,0)</f>
        <v>0</v>
      </c>
      <c r="BJ93" s="82" t="s">
        <v>179</v>
      </c>
      <c r="BK93" s="173">
        <f>ROUND(I93*H93,2)</f>
        <v>0</v>
      </c>
      <c r="BL93" s="82" t="s">
        <v>2410</v>
      </c>
      <c r="BM93" s="172" t="s">
        <v>3439</v>
      </c>
    </row>
    <row r="94" spans="1:65" s="92" customFormat="1" ht="16.5" customHeight="1">
      <c r="A94" s="227"/>
      <c r="B94" s="90"/>
      <c r="C94" s="161" t="s">
        <v>210</v>
      </c>
      <c r="D94" s="161" t="s">
        <v>173</v>
      </c>
      <c r="E94" s="162" t="s">
        <v>3440</v>
      </c>
      <c r="F94" s="163" t="s">
        <v>3441</v>
      </c>
      <c r="G94" s="164" t="s">
        <v>1635</v>
      </c>
      <c r="H94" s="165">
        <v>1</v>
      </c>
      <c r="I94" s="75"/>
      <c r="J94" s="166">
        <f>ROUND(I94*H94,2)</f>
        <v>0</v>
      </c>
      <c r="K94" s="163" t="s">
        <v>177</v>
      </c>
      <c r="L94" s="90"/>
      <c r="M94" s="167" t="s">
        <v>3</v>
      </c>
      <c r="N94" s="168" t="s">
        <v>47</v>
      </c>
      <c r="O94" s="169"/>
      <c r="P94" s="170">
        <f>O94*H94</f>
        <v>0</v>
      </c>
      <c r="Q94" s="170">
        <v>0</v>
      </c>
      <c r="R94" s="170">
        <f>Q94*H94</f>
        <v>0</v>
      </c>
      <c r="S94" s="170">
        <v>0</v>
      </c>
      <c r="T94" s="171">
        <f>S94*H94</f>
        <v>0</v>
      </c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R94" s="172" t="s">
        <v>2410</v>
      </c>
      <c r="AT94" s="172" t="s">
        <v>173</v>
      </c>
      <c r="AU94" s="172" t="s">
        <v>179</v>
      </c>
      <c r="AY94" s="82" t="s">
        <v>171</v>
      </c>
      <c r="BE94" s="173">
        <f>IF(N94="základní",J94,0)</f>
        <v>0</v>
      </c>
      <c r="BF94" s="173">
        <f>IF(N94="snížená",J94,0)</f>
        <v>0</v>
      </c>
      <c r="BG94" s="173">
        <f>IF(N94="zákl. přenesená",J94,0)</f>
        <v>0</v>
      </c>
      <c r="BH94" s="173">
        <f>IF(N94="sníž. přenesená",J94,0)</f>
        <v>0</v>
      </c>
      <c r="BI94" s="173">
        <f>IF(N94="nulová",J94,0)</f>
        <v>0</v>
      </c>
      <c r="BJ94" s="82" t="s">
        <v>179</v>
      </c>
      <c r="BK94" s="173">
        <f>ROUND(I94*H94,2)</f>
        <v>0</v>
      </c>
      <c r="BL94" s="82" t="s">
        <v>2410</v>
      </c>
      <c r="BM94" s="172" t="s">
        <v>3442</v>
      </c>
    </row>
    <row r="95" spans="1:65" s="92" customFormat="1" ht="16.5" customHeight="1">
      <c r="A95" s="227"/>
      <c r="B95" s="90"/>
      <c r="C95" s="161" t="s">
        <v>215</v>
      </c>
      <c r="D95" s="161" t="s">
        <v>173</v>
      </c>
      <c r="E95" s="162" t="s">
        <v>3443</v>
      </c>
      <c r="F95" s="163" t="s">
        <v>3444</v>
      </c>
      <c r="G95" s="164" t="s">
        <v>1635</v>
      </c>
      <c r="H95" s="165">
        <v>1</v>
      </c>
      <c r="I95" s="75"/>
      <c r="J95" s="166">
        <f>ROUND(I95*H95,2)</f>
        <v>0</v>
      </c>
      <c r="K95" s="163" t="s">
        <v>177</v>
      </c>
      <c r="L95" s="90"/>
      <c r="M95" s="167" t="s">
        <v>3</v>
      </c>
      <c r="N95" s="168" t="s">
        <v>47</v>
      </c>
      <c r="O95" s="169"/>
      <c r="P95" s="170">
        <f>O95*H95</f>
        <v>0</v>
      </c>
      <c r="Q95" s="170">
        <v>0</v>
      </c>
      <c r="R95" s="170">
        <f>Q95*H95</f>
        <v>0</v>
      </c>
      <c r="S95" s="170">
        <v>0</v>
      </c>
      <c r="T95" s="171">
        <f>S95*H95</f>
        <v>0</v>
      </c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R95" s="172" t="s">
        <v>2410</v>
      </c>
      <c r="AT95" s="172" t="s">
        <v>173</v>
      </c>
      <c r="AU95" s="172" t="s">
        <v>179</v>
      </c>
      <c r="AY95" s="82" t="s">
        <v>171</v>
      </c>
      <c r="BE95" s="173">
        <f>IF(N95="základní",J95,0)</f>
        <v>0</v>
      </c>
      <c r="BF95" s="173">
        <f>IF(N95="snížená",J95,0)</f>
        <v>0</v>
      </c>
      <c r="BG95" s="173">
        <f>IF(N95="zákl. přenesená",J95,0)</f>
        <v>0</v>
      </c>
      <c r="BH95" s="173">
        <f>IF(N95="sníž. přenesená",J95,0)</f>
        <v>0</v>
      </c>
      <c r="BI95" s="173">
        <f>IF(N95="nulová",J95,0)</f>
        <v>0</v>
      </c>
      <c r="BJ95" s="82" t="s">
        <v>179</v>
      </c>
      <c r="BK95" s="173">
        <f>ROUND(I95*H95,2)</f>
        <v>0</v>
      </c>
      <c r="BL95" s="82" t="s">
        <v>2410</v>
      </c>
      <c r="BM95" s="172" t="s">
        <v>3445</v>
      </c>
    </row>
    <row r="96" spans="1:65" s="92" customFormat="1" ht="16.5" customHeight="1">
      <c r="A96" s="227"/>
      <c r="B96" s="90"/>
      <c r="C96" s="161" t="s">
        <v>219</v>
      </c>
      <c r="D96" s="161" t="s">
        <v>173</v>
      </c>
      <c r="E96" s="162" t="s">
        <v>3446</v>
      </c>
      <c r="F96" s="163" t="s">
        <v>3447</v>
      </c>
      <c r="G96" s="164" t="s">
        <v>1635</v>
      </c>
      <c r="H96" s="165">
        <v>1</v>
      </c>
      <c r="I96" s="75"/>
      <c r="J96" s="166">
        <f>ROUND(I96*H96,2)</f>
        <v>0</v>
      </c>
      <c r="K96" s="163" t="s">
        <v>3</v>
      </c>
      <c r="L96" s="90"/>
      <c r="M96" s="167" t="s">
        <v>3</v>
      </c>
      <c r="N96" s="168" t="s">
        <v>47</v>
      </c>
      <c r="O96" s="169"/>
      <c r="P96" s="170">
        <f>O96*H96</f>
        <v>0</v>
      </c>
      <c r="Q96" s="170">
        <v>0</v>
      </c>
      <c r="R96" s="170">
        <f>Q96*H96</f>
        <v>0</v>
      </c>
      <c r="S96" s="170">
        <v>0</v>
      </c>
      <c r="T96" s="171">
        <f>S96*H96</f>
        <v>0</v>
      </c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R96" s="172" t="s">
        <v>2410</v>
      </c>
      <c r="AT96" s="172" t="s">
        <v>173</v>
      </c>
      <c r="AU96" s="172" t="s">
        <v>179</v>
      </c>
      <c r="AY96" s="82" t="s">
        <v>171</v>
      </c>
      <c r="BE96" s="173">
        <f>IF(N96="základní",J96,0)</f>
        <v>0</v>
      </c>
      <c r="BF96" s="173">
        <f>IF(N96="snížená",J96,0)</f>
        <v>0</v>
      </c>
      <c r="BG96" s="173">
        <f>IF(N96="zákl. přenesená",J96,0)</f>
        <v>0</v>
      </c>
      <c r="BH96" s="173">
        <f>IF(N96="sníž. přenesená",J96,0)</f>
        <v>0</v>
      </c>
      <c r="BI96" s="173">
        <f>IF(N96="nulová",J96,0)</f>
        <v>0</v>
      </c>
      <c r="BJ96" s="82" t="s">
        <v>179</v>
      </c>
      <c r="BK96" s="173">
        <f>ROUND(I96*H96,2)</f>
        <v>0</v>
      </c>
      <c r="BL96" s="82" t="s">
        <v>2410</v>
      </c>
      <c r="BM96" s="172" t="s">
        <v>3448</v>
      </c>
    </row>
    <row r="97" spans="1:47" s="92" customFormat="1" ht="48.75">
      <c r="A97" s="227"/>
      <c r="B97" s="90"/>
      <c r="C97" s="227"/>
      <c r="D97" s="176" t="s">
        <v>859</v>
      </c>
      <c r="E97" s="227"/>
      <c r="F97" s="215" t="s">
        <v>3449</v>
      </c>
      <c r="G97" s="227"/>
      <c r="H97" s="227"/>
      <c r="I97" s="227"/>
      <c r="J97" s="227"/>
      <c r="K97" s="227"/>
      <c r="L97" s="90"/>
      <c r="M97" s="216"/>
      <c r="N97" s="217"/>
      <c r="O97" s="169"/>
      <c r="P97" s="169"/>
      <c r="Q97" s="169"/>
      <c r="R97" s="169"/>
      <c r="S97" s="169"/>
      <c r="T97" s="218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T97" s="82" t="s">
        <v>859</v>
      </c>
      <c r="AU97" s="82" t="s">
        <v>179</v>
      </c>
    </row>
    <row r="98" spans="1:65" s="92" customFormat="1" ht="16.5" customHeight="1">
      <c r="A98" s="227"/>
      <c r="B98" s="90"/>
      <c r="C98" s="161" t="s">
        <v>261</v>
      </c>
      <c r="D98" s="161" t="s">
        <v>173</v>
      </c>
      <c r="E98" s="162" t="s">
        <v>3450</v>
      </c>
      <c r="F98" s="163" t="s">
        <v>3451</v>
      </c>
      <c r="G98" s="164" t="s">
        <v>1635</v>
      </c>
      <c r="H98" s="165">
        <v>1</v>
      </c>
      <c r="I98" s="75"/>
      <c r="J98" s="166">
        <f>ROUND(I98*H98,2)</f>
        <v>0</v>
      </c>
      <c r="K98" s="163" t="s">
        <v>3</v>
      </c>
      <c r="L98" s="90"/>
      <c r="M98" s="167" t="s">
        <v>3</v>
      </c>
      <c r="N98" s="168" t="s">
        <v>47</v>
      </c>
      <c r="O98" s="169"/>
      <c r="P98" s="170">
        <f>O98*H98</f>
        <v>0</v>
      </c>
      <c r="Q98" s="170">
        <v>0</v>
      </c>
      <c r="R98" s="170">
        <f>Q98*H98</f>
        <v>0</v>
      </c>
      <c r="S98" s="170">
        <v>0</v>
      </c>
      <c r="T98" s="171">
        <f>S98*H98</f>
        <v>0</v>
      </c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R98" s="172" t="s">
        <v>2410</v>
      </c>
      <c r="AT98" s="172" t="s">
        <v>173</v>
      </c>
      <c r="AU98" s="172" t="s">
        <v>179</v>
      </c>
      <c r="AY98" s="82" t="s">
        <v>171</v>
      </c>
      <c r="BE98" s="173">
        <f>IF(N98="základní",J98,0)</f>
        <v>0</v>
      </c>
      <c r="BF98" s="173">
        <f>IF(N98="snížená",J98,0)</f>
        <v>0</v>
      </c>
      <c r="BG98" s="173">
        <f>IF(N98="zákl. přenesená",J98,0)</f>
        <v>0</v>
      </c>
      <c r="BH98" s="173">
        <f>IF(N98="sníž. přenesená",J98,0)</f>
        <v>0</v>
      </c>
      <c r="BI98" s="173">
        <f>IF(N98="nulová",J98,0)</f>
        <v>0</v>
      </c>
      <c r="BJ98" s="82" t="s">
        <v>179</v>
      </c>
      <c r="BK98" s="173">
        <f>ROUND(I98*H98,2)</f>
        <v>0</v>
      </c>
      <c r="BL98" s="82" t="s">
        <v>2410</v>
      </c>
      <c r="BM98" s="172" t="s">
        <v>3452</v>
      </c>
    </row>
    <row r="99" spans="1:47" s="92" customFormat="1" ht="48.75">
      <c r="A99" s="227"/>
      <c r="B99" s="90"/>
      <c r="C99" s="227"/>
      <c r="D99" s="176" t="s">
        <v>859</v>
      </c>
      <c r="E99" s="227"/>
      <c r="F99" s="215" t="s">
        <v>3453</v>
      </c>
      <c r="G99" s="227"/>
      <c r="H99" s="227"/>
      <c r="I99" s="227"/>
      <c r="J99" s="227"/>
      <c r="K99" s="227"/>
      <c r="L99" s="90"/>
      <c r="M99" s="216"/>
      <c r="N99" s="217"/>
      <c r="O99" s="169"/>
      <c r="P99" s="169"/>
      <c r="Q99" s="169"/>
      <c r="R99" s="169"/>
      <c r="S99" s="169"/>
      <c r="T99" s="218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T99" s="82" t="s">
        <v>859</v>
      </c>
      <c r="AU99" s="82" t="s">
        <v>179</v>
      </c>
    </row>
    <row r="100" spans="1:65" s="92" customFormat="1" ht="16.5" customHeight="1">
      <c r="A100" s="227"/>
      <c r="B100" s="90"/>
      <c r="C100" s="161" t="s">
        <v>226</v>
      </c>
      <c r="D100" s="161" t="s">
        <v>173</v>
      </c>
      <c r="E100" s="162" t="s">
        <v>3454</v>
      </c>
      <c r="F100" s="163" t="s">
        <v>3455</v>
      </c>
      <c r="G100" s="164" t="s">
        <v>1635</v>
      </c>
      <c r="H100" s="165">
        <v>1</v>
      </c>
      <c r="I100" s="75"/>
      <c r="J100" s="166">
        <f>ROUND(I100*H100,2)</f>
        <v>0</v>
      </c>
      <c r="K100" s="163" t="s">
        <v>177</v>
      </c>
      <c r="L100" s="90"/>
      <c r="M100" s="167" t="s">
        <v>3</v>
      </c>
      <c r="N100" s="168" t="s">
        <v>47</v>
      </c>
      <c r="O100" s="169"/>
      <c r="P100" s="170">
        <f>O100*H100</f>
        <v>0</v>
      </c>
      <c r="Q100" s="170">
        <v>0</v>
      </c>
      <c r="R100" s="170">
        <f>Q100*H100</f>
        <v>0</v>
      </c>
      <c r="S100" s="170">
        <v>0</v>
      </c>
      <c r="T100" s="171">
        <f>S100*H100</f>
        <v>0</v>
      </c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R100" s="172" t="s">
        <v>2410</v>
      </c>
      <c r="AT100" s="172" t="s">
        <v>173</v>
      </c>
      <c r="AU100" s="172" t="s">
        <v>179</v>
      </c>
      <c r="AY100" s="82" t="s">
        <v>171</v>
      </c>
      <c r="BE100" s="173">
        <f>IF(N100="základní",J100,0)</f>
        <v>0</v>
      </c>
      <c r="BF100" s="173">
        <f>IF(N100="snížená",J100,0)</f>
        <v>0</v>
      </c>
      <c r="BG100" s="173">
        <f>IF(N100="zákl. přenesená",J100,0)</f>
        <v>0</v>
      </c>
      <c r="BH100" s="173">
        <f>IF(N100="sníž. přenesená",J100,0)</f>
        <v>0</v>
      </c>
      <c r="BI100" s="173">
        <f>IF(N100="nulová",J100,0)</f>
        <v>0</v>
      </c>
      <c r="BJ100" s="82" t="s">
        <v>179</v>
      </c>
      <c r="BK100" s="173">
        <f>ROUND(I100*H100,2)</f>
        <v>0</v>
      </c>
      <c r="BL100" s="82" t="s">
        <v>2410</v>
      </c>
      <c r="BM100" s="172" t="s">
        <v>3456</v>
      </c>
    </row>
    <row r="101" spans="2:63" s="148" customFormat="1" ht="22.9" customHeight="1">
      <c r="B101" s="149"/>
      <c r="D101" s="150" t="s">
        <v>74</v>
      </c>
      <c r="E101" s="159" t="s">
        <v>3100</v>
      </c>
      <c r="F101" s="159" t="s">
        <v>3101</v>
      </c>
      <c r="J101" s="160">
        <f>BK101</f>
        <v>0</v>
      </c>
      <c r="L101" s="149"/>
      <c r="M101" s="153"/>
      <c r="N101" s="154"/>
      <c r="O101" s="154"/>
      <c r="P101" s="155">
        <f>SUM(P102:P104)</f>
        <v>0</v>
      </c>
      <c r="Q101" s="154"/>
      <c r="R101" s="155">
        <f>SUM(R102:R104)</f>
        <v>0</v>
      </c>
      <c r="S101" s="154"/>
      <c r="T101" s="156">
        <f>SUM(T102:T104)</f>
        <v>0</v>
      </c>
      <c r="AR101" s="150" t="s">
        <v>206</v>
      </c>
      <c r="AT101" s="157" t="s">
        <v>74</v>
      </c>
      <c r="AU101" s="157" t="s">
        <v>83</v>
      </c>
      <c r="AY101" s="150" t="s">
        <v>171</v>
      </c>
      <c r="BK101" s="158">
        <f>SUM(BK102:BK104)</f>
        <v>0</v>
      </c>
    </row>
    <row r="102" spans="1:65" s="92" customFormat="1" ht="16.5" customHeight="1">
      <c r="A102" s="227"/>
      <c r="B102" s="90"/>
      <c r="C102" s="161" t="s">
        <v>230</v>
      </c>
      <c r="D102" s="161" t="s">
        <v>173</v>
      </c>
      <c r="E102" s="162" t="s">
        <v>3457</v>
      </c>
      <c r="F102" s="163" t="s">
        <v>3458</v>
      </c>
      <c r="G102" s="164" t="s">
        <v>1635</v>
      </c>
      <c r="H102" s="165">
        <v>1</v>
      </c>
      <c r="I102" s="75"/>
      <c r="J102" s="166">
        <f>ROUND(I102*H102,2)</f>
        <v>0</v>
      </c>
      <c r="K102" s="163" t="s">
        <v>177</v>
      </c>
      <c r="L102" s="90"/>
      <c r="M102" s="167" t="s">
        <v>3</v>
      </c>
      <c r="N102" s="168" t="s">
        <v>47</v>
      </c>
      <c r="O102" s="169"/>
      <c r="P102" s="170">
        <f>O102*H102</f>
        <v>0</v>
      </c>
      <c r="Q102" s="170">
        <v>0</v>
      </c>
      <c r="R102" s="170">
        <f>Q102*H102</f>
        <v>0</v>
      </c>
      <c r="S102" s="170">
        <v>0</v>
      </c>
      <c r="T102" s="171">
        <f>S102*H102</f>
        <v>0</v>
      </c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R102" s="172" t="s">
        <v>2410</v>
      </c>
      <c r="AT102" s="172" t="s">
        <v>173</v>
      </c>
      <c r="AU102" s="172" t="s">
        <v>179</v>
      </c>
      <c r="AY102" s="82" t="s">
        <v>171</v>
      </c>
      <c r="BE102" s="173">
        <f>IF(N102="základní",J102,0)</f>
        <v>0</v>
      </c>
      <c r="BF102" s="173">
        <f>IF(N102="snížená",J102,0)</f>
        <v>0</v>
      </c>
      <c r="BG102" s="173">
        <f>IF(N102="zákl. přenesená",J102,0)</f>
        <v>0</v>
      </c>
      <c r="BH102" s="173">
        <f>IF(N102="sníž. přenesená",J102,0)</f>
        <v>0</v>
      </c>
      <c r="BI102" s="173">
        <f>IF(N102="nulová",J102,0)</f>
        <v>0</v>
      </c>
      <c r="BJ102" s="82" t="s">
        <v>179</v>
      </c>
      <c r="BK102" s="173">
        <f>ROUND(I102*H102,2)</f>
        <v>0</v>
      </c>
      <c r="BL102" s="82" t="s">
        <v>2410</v>
      </c>
      <c r="BM102" s="172" t="s">
        <v>3459</v>
      </c>
    </row>
    <row r="103" spans="1:65" s="92" customFormat="1" ht="16.5" customHeight="1">
      <c r="A103" s="227"/>
      <c r="B103" s="90"/>
      <c r="C103" s="161" t="s">
        <v>236</v>
      </c>
      <c r="D103" s="161" t="s">
        <v>173</v>
      </c>
      <c r="E103" s="162" t="s">
        <v>3460</v>
      </c>
      <c r="F103" s="163" t="s">
        <v>3461</v>
      </c>
      <c r="G103" s="164" t="s">
        <v>1635</v>
      </c>
      <c r="H103" s="165">
        <v>1</v>
      </c>
      <c r="I103" s="75"/>
      <c r="J103" s="166">
        <f>ROUND(I103*H103,2)</f>
        <v>0</v>
      </c>
      <c r="K103" s="163" t="s">
        <v>177</v>
      </c>
      <c r="L103" s="90"/>
      <c r="M103" s="167" t="s">
        <v>3</v>
      </c>
      <c r="N103" s="168" t="s">
        <v>47</v>
      </c>
      <c r="O103" s="169"/>
      <c r="P103" s="170">
        <f>O103*H103</f>
        <v>0</v>
      </c>
      <c r="Q103" s="170">
        <v>0</v>
      </c>
      <c r="R103" s="170">
        <f>Q103*H103</f>
        <v>0</v>
      </c>
      <c r="S103" s="170">
        <v>0</v>
      </c>
      <c r="T103" s="171">
        <f>S103*H103</f>
        <v>0</v>
      </c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R103" s="172" t="s">
        <v>2410</v>
      </c>
      <c r="AT103" s="172" t="s">
        <v>173</v>
      </c>
      <c r="AU103" s="172" t="s">
        <v>179</v>
      </c>
      <c r="AY103" s="82" t="s">
        <v>171</v>
      </c>
      <c r="BE103" s="173">
        <f>IF(N103="základní",J103,0)</f>
        <v>0</v>
      </c>
      <c r="BF103" s="173">
        <f>IF(N103="snížená",J103,0)</f>
        <v>0</v>
      </c>
      <c r="BG103" s="173">
        <f>IF(N103="zákl. přenesená",J103,0)</f>
        <v>0</v>
      </c>
      <c r="BH103" s="173">
        <f>IF(N103="sníž. přenesená",J103,0)</f>
        <v>0</v>
      </c>
      <c r="BI103" s="173">
        <f>IF(N103="nulová",J103,0)</f>
        <v>0</v>
      </c>
      <c r="BJ103" s="82" t="s">
        <v>179</v>
      </c>
      <c r="BK103" s="173">
        <f>ROUND(I103*H103,2)</f>
        <v>0</v>
      </c>
      <c r="BL103" s="82" t="s">
        <v>2410</v>
      </c>
      <c r="BM103" s="172" t="s">
        <v>3462</v>
      </c>
    </row>
    <row r="104" spans="1:65" s="92" customFormat="1" ht="16.5" customHeight="1">
      <c r="A104" s="227"/>
      <c r="B104" s="90"/>
      <c r="C104" s="161" t="s">
        <v>242</v>
      </c>
      <c r="D104" s="161" t="s">
        <v>173</v>
      </c>
      <c r="E104" s="162" t="s">
        <v>3463</v>
      </c>
      <c r="F104" s="163" t="s">
        <v>3464</v>
      </c>
      <c r="G104" s="164" t="s">
        <v>1635</v>
      </c>
      <c r="H104" s="165">
        <v>1</v>
      </c>
      <c r="I104" s="75"/>
      <c r="J104" s="166">
        <f>ROUND(I104*H104,2)</f>
        <v>0</v>
      </c>
      <c r="K104" s="163" t="s">
        <v>177</v>
      </c>
      <c r="L104" s="90"/>
      <c r="M104" s="167" t="s">
        <v>3</v>
      </c>
      <c r="N104" s="168" t="s">
        <v>47</v>
      </c>
      <c r="O104" s="169"/>
      <c r="P104" s="170">
        <f>O104*H104</f>
        <v>0</v>
      </c>
      <c r="Q104" s="170">
        <v>0</v>
      </c>
      <c r="R104" s="170">
        <f>Q104*H104</f>
        <v>0</v>
      </c>
      <c r="S104" s="170">
        <v>0</v>
      </c>
      <c r="T104" s="171">
        <f>S104*H104</f>
        <v>0</v>
      </c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R104" s="172" t="s">
        <v>2410</v>
      </c>
      <c r="AT104" s="172" t="s">
        <v>173</v>
      </c>
      <c r="AU104" s="172" t="s">
        <v>179</v>
      </c>
      <c r="AY104" s="82" t="s">
        <v>171</v>
      </c>
      <c r="BE104" s="173">
        <f>IF(N104="základní",J104,0)</f>
        <v>0</v>
      </c>
      <c r="BF104" s="173">
        <f>IF(N104="snížená",J104,0)</f>
        <v>0</v>
      </c>
      <c r="BG104" s="173">
        <f>IF(N104="zákl. přenesená",J104,0)</f>
        <v>0</v>
      </c>
      <c r="BH104" s="173">
        <f>IF(N104="sníž. přenesená",J104,0)</f>
        <v>0</v>
      </c>
      <c r="BI104" s="173">
        <f>IF(N104="nulová",J104,0)</f>
        <v>0</v>
      </c>
      <c r="BJ104" s="82" t="s">
        <v>179</v>
      </c>
      <c r="BK104" s="173">
        <f>ROUND(I104*H104,2)</f>
        <v>0</v>
      </c>
      <c r="BL104" s="82" t="s">
        <v>2410</v>
      </c>
      <c r="BM104" s="172" t="s">
        <v>3465</v>
      </c>
    </row>
    <row r="105" spans="2:63" s="148" customFormat="1" ht="22.9" customHeight="1">
      <c r="B105" s="149"/>
      <c r="D105" s="150" t="s">
        <v>74</v>
      </c>
      <c r="E105" s="159" t="s">
        <v>3466</v>
      </c>
      <c r="F105" s="159" t="s">
        <v>3467</v>
      </c>
      <c r="J105" s="160">
        <f>BK105</f>
        <v>0</v>
      </c>
      <c r="L105" s="149"/>
      <c r="M105" s="153"/>
      <c r="N105" s="154"/>
      <c r="O105" s="154"/>
      <c r="P105" s="155">
        <f>P106</f>
        <v>0</v>
      </c>
      <c r="Q105" s="154"/>
      <c r="R105" s="155">
        <f>R106</f>
        <v>0</v>
      </c>
      <c r="S105" s="154"/>
      <c r="T105" s="156">
        <f>T106</f>
        <v>0</v>
      </c>
      <c r="AR105" s="150" t="s">
        <v>206</v>
      </c>
      <c r="AT105" s="157" t="s">
        <v>74</v>
      </c>
      <c r="AU105" s="157" t="s">
        <v>83</v>
      </c>
      <c r="AY105" s="150" t="s">
        <v>171</v>
      </c>
      <c r="BK105" s="158">
        <f>BK106</f>
        <v>0</v>
      </c>
    </row>
    <row r="106" spans="1:65" s="92" customFormat="1" ht="16.5" customHeight="1">
      <c r="A106" s="227"/>
      <c r="B106" s="90"/>
      <c r="C106" s="161" t="s">
        <v>247</v>
      </c>
      <c r="D106" s="161" t="s">
        <v>173</v>
      </c>
      <c r="E106" s="162" t="s">
        <v>3468</v>
      </c>
      <c r="F106" s="163" t="s">
        <v>3469</v>
      </c>
      <c r="G106" s="164" t="s">
        <v>1635</v>
      </c>
      <c r="H106" s="165">
        <v>1</v>
      </c>
      <c r="I106" s="75"/>
      <c r="J106" s="166">
        <f>ROUND(I106*H106,2)</f>
        <v>0</v>
      </c>
      <c r="K106" s="163" t="s">
        <v>177</v>
      </c>
      <c r="L106" s="90"/>
      <c r="M106" s="167" t="s">
        <v>3</v>
      </c>
      <c r="N106" s="168" t="s">
        <v>47</v>
      </c>
      <c r="O106" s="169"/>
      <c r="P106" s="170">
        <f>O106*H106</f>
        <v>0</v>
      </c>
      <c r="Q106" s="170">
        <v>0</v>
      </c>
      <c r="R106" s="170">
        <f>Q106*H106</f>
        <v>0</v>
      </c>
      <c r="S106" s="170">
        <v>0</v>
      </c>
      <c r="T106" s="171">
        <f>S106*H106</f>
        <v>0</v>
      </c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R106" s="172" t="s">
        <v>2410</v>
      </c>
      <c r="AT106" s="172" t="s">
        <v>173</v>
      </c>
      <c r="AU106" s="172" t="s">
        <v>179</v>
      </c>
      <c r="AY106" s="82" t="s">
        <v>171</v>
      </c>
      <c r="BE106" s="173">
        <f>IF(N106="základní",J106,0)</f>
        <v>0</v>
      </c>
      <c r="BF106" s="173">
        <f>IF(N106="snížená",J106,0)</f>
        <v>0</v>
      </c>
      <c r="BG106" s="173">
        <f>IF(N106="zákl. přenesená",J106,0)</f>
        <v>0</v>
      </c>
      <c r="BH106" s="173">
        <f>IF(N106="sníž. přenesená",J106,0)</f>
        <v>0</v>
      </c>
      <c r="BI106" s="173">
        <f>IF(N106="nulová",J106,0)</f>
        <v>0</v>
      </c>
      <c r="BJ106" s="82" t="s">
        <v>179</v>
      </c>
      <c r="BK106" s="173">
        <f>ROUND(I106*H106,2)</f>
        <v>0</v>
      </c>
      <c r="BL106" s="82" t="s">
        <v>2410</v>
      </c>
      <c r="BM106" s="172" t="s">
        <v>3470</v>
      </c>
    </row>
    <row r="107" spans="2:63" s="148" customFormat="1" ht="22.9" customHeight="1">
      <c r="B107" s="149"/>
      <c r="D107" s="150" t="s">
        <v>74</v>
      </c>
      <c r="E107" s="159" t="s">
        <v>2405</v>
      </c>
      <c r="F107" s="159" t="s">
        <v>2406</v>
      </c>
      <c r="J107" s="160">
        <f>BK107</f>
        <v>0</v>
      </c>
      <c r="L107" s="149"/>
      <c r="M107" s="153"/>
      <c r="N107" s="154"/>
      <c r="O107" s="154"/>
      <c r="P107" s="155">
        <f>SUM(P108:P110)</f>
        <v>0</v>
      </c>
      <c r="Q107" s="154"/>
      <c r="R107" s="155">
        <f>SUM(R108:R110)</f>
        <v>0</v>
      </c>
      <c r="S107" s="154"/>
      <c r="T107" s="156">
        <f>SUM(T108:T110)</f>
        <v>0</v>
      </c>
      <c r="AR107" s="150" t="s">
        <v>206</v>
      </c>
      <c r="AT107" s="157" t="s">
        <v>74</v>
      </c>
      <c r="AU107" s="157" t="s">
        <v>83</v>
      </c>
      <c r="AY107" s="150" t="s">
        <v>171</v>
      </c>
      <c r="BK107" s="158">
        <f>SUM(BK108:BK110)</f>
        <v>0</v>
      </c>
    </row>
    <row r="108" spans="1:65" s="92" customFormat="1" ht="16.5" customHeight="1">
      <c r="A108" s="227"/>
      <c r="B108" s="90"/>
      <c r="C108" s="161" t="s">
        <v>253</v>
      </c>
      <c r="D108" s="161" t="s">
        <v>173</v>
      </c>
      <c r="E108" s="162" t="s">
        <v>3471</v>
      </c>
      <c r="F108" s="163" t="s">
        <v>2406</v>
      </c>
      <c r="G108" s="164" t="s">
        <v>1635</v>
      </c>
      <c r="H108" s="165">
        <v>1</v>
      </c>
      <c r="I108" s="75"/>
      <c r="J108" s="166">
        <f>ROUND(I108*H108,2)</f>
        <v>0</v>
      </c>
      <c r="K108" s="163" t="s">
        <v>177</v>
      </c>
      <c r="L108" s="90"/>
      <c r="M108" s="167" t="s">
        <v>3</v>
      </c>
      <c r="N108" s="168" t="s">
        <v>47</v>
      </c>
      <c r="O108" s="169"/>
      <c r="P108" s="170">
        <f>O108*H108</f>
        <v>0</v>
      </c>
      <c r="Q108" s="170">
        <v>0</v>
      </c>
      <c r="R108" s="170">
        <f>Q108*H108</f>
        <v>0</v>
      </c>
      <c r="S108" s="170">
        <v>0</v>
      </c>
      <c r="T108" s="171">
        <f>S108*H108</f>
        <v>0</v>
      </c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R108" s="172" t="s">
        <v>2410</v>
      </c>
      <c r="AT108" s="172" t="s">
        <v>173</v>
      </c>
      <c r="AU108" s="172" t="s">
        <v>179</v>
      </c>
      <c r="AY108" s="82" t="s">
        <v>171</v>
      </c>
      <c r="BE108" s="173">
        <f>IF(N108="základní",J108,0)</f>
        <v>0</v>
      </c>
      <c r="BF108" s="173">
        <f>IF(N108="snížená",J108,0)</f>
        <v>0</v>
      </c>
      <c r="BG108" s="173">
        <f>IF(N108="zákl. přenesená",J108,0)</f>
        <v>0</v>
      </c>
      <c r="BH108" s="173">
        <f>IF(N108="sníž. přenesená",J108,0)</f>
        <v>0</v>
      </c>
      <c r="BI108" s="173">
        <f>IF(N108="nulová",J108,0)</f>
        <v>0</v>
      </c>
      <c r="BJ108" s="82" t="s">
        <v>179</v>
      </c>
      <c r="BK108" s="173">
        <f>ROUND(I108*H108,2)</f>
        <v>0</v>
      </c>
      <c r="BL108" s="82" t="s">
        <v>2410</v>
      </c>
      <c r="BM108" s="172" t="s">
        <v>3472</v>
      </c>
    </row>
    <row r="109" spans="1:65" s="92" customFormat="1" ht="16.5" customHeight="1">
      <c r="A109" s="227"/>
      <c r="B109" s="90"/>
      <c r="C109" s="161" t="s">
        <v>9</v>
      </c>
      <c r="D109" s="161" t="s">
        <v>173</v>
      </c>
      <c r="E109" s="162" t="s">
        <v>3473</v>
      </c>
      <c r="F109" s="163" t="s">
        <v>3474</v>
      </c>
      <c r="G109" s="164" t="s">
        <v>1635</v>
      </c>
      <c r="H109" s="165">
        <v>1</v>
      </c>
      <c r="I109" s="75"/>
      <c r="J109" s="166">
        <f>ROUND(I109*H109,2)</f>
        <v>0</v>
      </c>
      <c r="K109" s="163" t="s">
        <v>177</v>
      </c>
      <c r="L109" s="90"/>
      <c r="M109" s="167" t="s">
        <v>3</v>
      </c>
      <c r="N109" s="168" t="s">
        <v>47</v>
      </c>
      <c r="O109" s="169"/>
      <c r="P109" s="170">
        <f>O109*H109</f>
        <v>0</v>
      </c>
      <c r="Q109" s="170">
        <v>0</v>
      </c>
      <c r="R109" s="170">
        <f>Q109*H109</f>
        <v>0</v>
      </c>
      <c r="S109" s="170">
        <v>0</v>
      </c>
      <c r="T109" s="171">
        <f>S109*H109</f>
        <v>0</v>
      </c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R109" s="172" t="s">
        <v>2410</v>
      </c>
      <c r="AT109" s="172" t="s">
        <v>173</v>
      </c>
      <c r="AU109" s="172" t="s">
        <v>179</v>
      </c>
      <c r="AY109" s="82" t="s">
        <v>171</v>
      </c>
      <c r="BE109" s="173">
        <f>IF(N109="základní",J109,0)</f>
        <v>0</v>
      </c>
      <c r="BF109" s="173">
        <f>IF(N109="snížená",J109,0)</f>
        <v>0</v>
      </c>
      <c r="BG109" s="173">
        <f>IF(N109="zákl. přenesená",J109,0)</f>
        <v>0</v>
      </c>
      <c r="BH109" s="173">
        <f>IF(N109="sníž. přenesená",J109,0)</f>
        <v>0</v>
      </c>
      <c r="BI109" s="173">
        <f>IF(N109="nulová",J109,0)</f>
        <v>0</v>
      </c>
      <c r="BJ109" s="82" t="s">
        <v>179</v>
      </c>
      <c r="BK109" s="173">
        <f>ROUND(I109*H109,2)</f>
        <v>0</v>
      </c>
      <c r="BL109" s="82" t="s">
        <v>2410</v>
      </c>
      <c r="BM109" s="172" t="s">
        <v>3475</v>
      </c>
    </row>
    <row r="110" spans="1:47" s="92" customFormat="1" ht="68.25">
      <c r="A110" s="227"/>
      <c r="B110" s="90"/>
      <c r="C110" s="227"/>
      <c r="D110" s="176" t="s">
        <v>859</v>
      </c>
      <c r="E110" s="227"/>
      <c r="F110" s="215" t="s">
        <v>3476</v>
      </c>
      <c r="G110" s="227"/>
      <c r="H110" s="227"/>
      <c r="I110" s="227"/>
      <c r="J110" s="227"/>
      <c r="K110" s="227"/>
      <c r="L110" s="90"/>
      <c r="M110" s="238"/>
      <c r="N110" s="239"/>
      <c r="O110" s="224"/>
      <c r="P110" s="224"/>
      <c r="Q110" s="224"/>
      <c r="R110" s="224"/>
      <c r="S110" s="224"/>
      <c r="T110" s="240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T110" s="82" t="s">
        <v>859</v>
      </c>
      <c r="AU110" s="82" t="s">
        <v>179</v>
      </c>
    </row>
    <row r="111" spans="1:31" s="92" customFormat="1" ht="6.95" customHeight="1">
      <c r="A111" s="227"/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  <c r="L111" s="90"/>
      <c r="M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</row>
  </sheetData>
  <sheetProtection password="E886" sheet="1" objects="1" scenarios="1"/>
  <autoFilter ref="C84:K110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8"/>
  <sheetViews>
    <sheetView showGridLines="0" workbookViewId="0" topLeftCell="A1">
      <selection activeCell="K21" sqref="K21"/>
    </sheetView>
  </sheetViews>
  <sheetFormatPr defaultColWidth="9.140625" defaultRowHeight="12"/>
  <cols>
    <col min="1" max="1" width="8.28125" style="229" customWidth="1"/>
    <col min="2" max="2" width="1.7109375" style="229" customWidth="1"/>
    <col min="3" max="3" width="25.00390625" style="229" customWidth="1"/>
    <col min="4" max="4" width="130.8515625" style="229" customWidth="1"/>
    <col min="5" max="5" width="13.28125" style="229" customWidth="1"/>
    <col min="6" max="6" width="20.00390625" style="229" customWidth="1"/>
    <col min="7" max="7" width="1.7109375" style="229" customWidth="1"/>
    <col min="8" max="8" width="8.28125" style="229" customWidth="1"/>
    <col min="9" max="16384" width="9.28125" style="229" customWidth="1"/>
  </cols>
  <sheetData>
    <row r="1" ht="11.25" customHeight="1"/>
    <row r="2" ht="36.95" customHeight="1"/>
    <row r="3" spans="2:8" ht="6.95" customHeight="1">
      <c r="B3" s="83"/>
      <c r="C3" s="84"/>
      <c r="D3" s="84"/>
      <c r="E3" s="84"/>
      <c r="F3" s="84"/>
      <c r="G3" s="84"/>
      <c r="H3" s="85"/>
    </row>
    <row r="4" spans="2:8" ht="24.95" customHeight="1">
      <c r="B4" s="85"/>
      <c r="C4" s="86" t="s">
        <v>3477</v>
      </c>
      <c r="H4" s="85"/>
    </row>
    <row r="5" spans="2:8" ht="12" customHeight="1">
      <c r="B5" s="85"/>
      <c r="C5" s="241" t="s">
        <v>14</v>
      </c>
      <c r="D5" s="379" t="s">
        <v>15</v>
      </c>
      <c r="E5" s="376"/>
      <c r="F5" s="376"/>
      <c r="H5" s="85"/>
    </row>
    <row r="6" spans="2:8" ht="36.95" customHeight="1">
      <c r="B6" s="85"/>
      <c r="C6" s="242" t="s">
        <v>17</v>
      </c>
      <c r="D6" s="380" t="s">
        <v>18</v>
      </c>
      <c r="E6" s="376"/>
      <c r="F6" s="376"/>
      <c r="H6" s="85"/>
    </row>
    <row r="7" spans="2:8" ht="16.5" customHeight="1">
      <c r="B7" s="85"/>
      <c r="C7" s="228" t="s">
        <v>23</v>
      </c>
      <c r="D7" s="94">
        <f>'Rekapitulace stavby'!AN8</f>
        <v>44315</v>
      </c>
      <c r="H7" s="85"/>
    </row>
    <row r="8" spans="1:8" s="92" customFormat="1" ht="10.9" customHeight="1">
      <c r="A8" s="227"/>
      <c r="B8" s="90"/>
      <c r="C8" s="227"/>
      <c r="D8" s="227"/>
      <c r="E8" s="227"/>
      <c r="F8" s="227"/>
      <c r="G8" s="227"/>
      <c r="H8" s="90"/>
    </row>
    <row r="9" spans="1:8" s="140" customFormat="1" ht="29.25" customHeight="1">
      <c r="A9" s="131"/>
      <c r="B9" s="132"/>
      <c r="C9" s="133" t="s">
        <v>56</v>
      </c>
      <c r="D9" s="134" t="s">
        <v>57</v>
      </c>
      <c r="E9" s="134" t="s">
        <v>158</v>
      </c>
      <c r="F9" s="135" t="s">
        <v>3478</v>
      </c>
      <c r="G9" s="131"/>
      <c r="H9" s="132"/>
    </row>
    <row r="10" spans="1:8" s="92" customFormat="1" ht="26.45" customHeight="1">
      <c r="A10" s="227"/>
      <c r="B10" s="90"/>
      <c r="C10" s="243" t="s">
        <v>3479</v>
      </c>
      <c r="D10" s="243" t="s">
        <v>95</v>
      </c>
      <c r="E10" s="227"/>
      <c r="F10" s="227"/>
      <c r="G10" s="227"/>
      <c r="H10" s="90"/>
    </row>
    <row r="11" spans="1:8" s="92" customFormat="1" ht="16.9" customHeight="1">
      <c r="A11" s="227"/>
      <c r="B11" s="90"/>
      <c r="C11" s="244" t="s">
        <v>2658</v>
      </c>
      <c r="D11" s="245" t="s">
        <v>3</v>
      </c>
      <c r="E11" s="246" t="s">
        <v>3</v>
      </c>
      <c r="F11" s="247">
        <v>31.916</v>
      </c>
      <c r="G11" s="227"/>
      <c r="H11" s="90"/>
    </row>
    <row r="12" spans="1:8" s="92" customFormat="1" ht="16.9" customHeight="1">
      <c r="A12" s="227"/>
      <c r="B12" s="90"/>
      <c r="C12" s="248" t="s">
        <v>2658</v>
      </c>
      <c r="D12" s="248" t="s">
        <v>2724</v>
      </c>
      <c r="E12" s="82" t="s">
        <v>3</v>
      </c>
      <c r="F12" s="249">
        <v>31.916</v>
      </c>
      <c r="G12" s="227"/>
      <c r="H12" s="90"/>
    </row>
    <row r="13" spans="1:8" s="92" customFormat="1" ht="16.9" customHeight="1">
      <c r="A13" s="227"/>
      <c r="B13" s="90"/>
      <c r="C13" s="250" t="s">
        <v>3480</v>
      </c>
      <c r="D13" s="227"/>
      <c r="E13" s="227"/>
      <c r="F13" s="227"/>
      <c r="G13" s="227"/>
      <c r="H13" s="90"/>
    </row>
    <row r="14" spans="1:8" s="92" customFormat="1" ht="16.9" customHeight="1">
      <c r="A14" s="227"/>
      <c r="B14" s="90"/>
      <c r="C14" s="248" t="s">
        <v>2721</v>
      </c>
      <c r="D14" s="248" t="s">
        <v>3481</v>
      </c>
      <c r="E14" s="82" t="s">
        <v>187</v>
      </c>
      <c r="F14" s="249">
        <v>31.916</v>
      </c>
      <c r="G14" s="227"/>
      <c r="H14" s="90"/>
    </row>
    <row r="15" spans="1:8" s="92" customFormat="1" ht="16.9" customHeight="1">
      <c r="A15" s="227"/>
      <c r="B15" s="90"/>
      <c r="C15" s="248" t="s">
        <v>2701</v>
      </c>
      <c r="D15" s="248" t="s">
        <v>3482</v>
      </c>
      <c r="E15" s="82" t="s">
        <v>187</v>
      </c>
      <c r="F15" s="249">
        <v>387.874</v>
      </c>
      <c r="G15" s="227"/>
      <c r="H15" s="90"/>
    </row>
    <row r="16" spans="1:8" s="92" customFormat="1" ht="16.9" customHeight="1">
      <c r="A16" s="227"/>
      <c r="B16" s="90"/>
      <c r="C16" s="244" t="s">
        <v>2660</v>
      </c>
      <c r="D16" s="245" t="s">
        <v>3</v>
      </c>
      <c r="E16" s="246" t="s">
        <v>3</v>
      </c>
      <c r="F16" s="247">
        <v>355.92</v>
      </c>
      <c r="G16" s="227"/>
      <c r="H16" s="90"/>
    </row>
    <row r="17" spans="1:8" s="92" customFormat="1" ht="16.9" customHeight="1">
      <c r="A17" s="227"/>
      <c r="B17" s="90"/>
      <c r="C17" s="248" t="s">
        <v>2660</v>
      </c>
      <c r="D17" s="248" t="s">
        <v>2687</v>
      </c>
      <c r="E17" s="82" t="s">
        <v>3</v>
      </c>
      <c r="F17" s="249">
        <v>355.92</v>
      </c>
      <c r="G17" s="227"/>
      <c r="H17" s="90"/>
    </row>
    <row r="18" spans="1:8" s="92" customFormat="1" ht="16.9" customHeight="1">
      <c r="A18" s="227"/>
      <c r="B18" s="90"/>
      <c r="C18" s="250" t="s">
        <v>3480</v>
      </c>
      <c r="D18" s="227"/>
      <c r="E18" s="227"/>
      <c r="F18" s="227"/>
      <c r="G18" s="227"/>
      <c r="H18" s="90"/>
    </row>
    <row r="19" spans="1:8" s="92" customFormat="1" ht="16.9" customHeight="1">
      <c r="A19" s="227"/>
      <c r="B19" s="90"/>
      <c r="C19" s="248" t="s">
        <v>194</v>
      </c>
      <c r="D19" s="248" t="s">
        <v>3483</v>
      </c>
      <c r="E19" s="82" t="s">
        <v>187</v>
      </c>
      <c r="F19" s="249">
        <v>355.92</v>
      </c>
      <c r="G19" s="227"/>
      <c r="H19" s="90"/>
    </row>
    <row r="20" spans="1:8" s="92" customFormat="1" ht="16.9" customHeight="1">
      <c r="A20" s="227"/>
      <c r="B20" s="90"/>
      <c r="C20" s="248" t="s">
        <v>207</v>
      </c>
      <c r="D20" s="248" t="s">
        <v>3484</v>
      </c>
      <c r="E20" s="82" t="s">
        <v>187</v>
      </c>
      <c r="F20" s="249">
        <v>191.546</v>
      </c>
      <c r="G20" s="227"/>
      <c r="H20" s="90"/>
    </row>
    <row r="21" spans="1:8" s="92" customFormat="1" ht="16.9" customHeight="1">
      <c r="A21" s="227"/>
      <c r="B21" s="90"/>
      <c r="C21" s="248" t="s">
        <v>2701</v>
      </c>
      <c r="D21" s="248" t="s">
        <v>3482</v>
      </c>
      <c r="E21" s="82" t="s">
        <v>187</v>
      </c>
      <c r="F21" s="249">
        <v>387.874</v>
      </c>
      <c r="G21" s="227"/>
      <c r="H21" s="90"/>
    </row>
    <row r="22" spans="1:8" s="92" customFormat="1" ht="16.9" customHeight="1">
      <c r="A22" s="227"/>
      <c r="B22" s="90"/>
      <c r="C22" s="244" t="s">
        <v>2662</v>
      </c>
      <c r="D22" s="245" t="s">
        <v>3</v>
      </c>
      <c r="E22" s="246" t="s">
        <v>3</v>
      </c>
      <c r="F22" s="247">
        <v>124.23</v>
      </c>
      <c r="G22" s="227"/>
      <c r="H22" s="90"/>
    </row>
    <row r="23" spans="1:8" s="92" customFormat="1" ht="16.9" customHeight="1">
      <c r="A23" s="227"/>
      <c r="B23" s="90"/>
      <c r="C23" s="248" t="s">
        <v>2662</v>
      </c>
      <c r="D23" s="248" t="s">
        <v>2708</v>
      </c>
      <c r="E23" s="82" t="s">
        <v>3</v>
      </c>
      <c r="F23" s="249">
        <v>124.23</v>
      </c>
      <c r="G23" s="227"/>
      <c r="H23" s="90"/>
    </row>
    <row r="24" spans="1:8" s="92" customFormat="1" ht="16.9" customHeight="1">
      <c r="A24" s="227"/>
      <c r="B24" s="90"/>
      <c r="C24" s="250" t="s">
        <v>3480</v>
      </c>
      <c r="D24" s="227"/>
      <c r="E24" s="227"/>
      <c r="F24" s="227"/>
      <c r="G24" s="227"/>
      <c r="H24" s="90"/>
    </row>
    <row r="25" spans="1:8" s="92" customFormat="1" ht="16.9" customHeight="1">
      <c r="A25" s="227"/>
      <c r="B25" s="90"/>
      <c r="C25" s="248" t="s">
        <v>2705</v>
      </c>
      <c r="D25" s="248" t="s">
        <v>3485</v>
      </c>
      <c r="E25" s="82" t="s">
        <v>187</v>
      </c>
      <c r="F25" s="249">
        <v>132.63</v>
      </c>
      <c r="G25" s="227"/>
      <c r="H25" s="90"/>
    </row>
    <row r="26" spans="1:8" s="92" customFormat="1" ht="16.9" customHeight="1">
      <c r="A26" s="227"/>
      <c r="B26" s="90"/>
      <c r="C26" s="248" t="s">
        <v>2701</v>
      </c>
      <c r="D26" s="248" t="s">
        <v>3482</v>
      </c>
      <c r="E26" s="82" t="s">
        <v>187</v>
      </c>
      <c r="F26" s="249">
        <v>387.874</v>
      </c>
      <c r="G26" s="227"/>
      <c r="H26" s="90"/>
    </row>
    <row r="27" spans="1:8" s="92" customFormat="1" ht="16.9" customHeight="1">
      <c r="A27" s="227"/>
      <c r="B27" s="90"/>
      <c r="C27" s="248" t="s">
        <v>2710</v>
      </c>
      <c r="D27" s="248" t="s">
        <v>2711</v>
      </c>
      <c r="E27" s="82" t="s">
        <v>222</v>
      </c>
      <c r="F27" s="249">
        <v>248.46</v>
      </c>
      <c r="G27" s="227"/>
      <c r="H27" s="90"/>
    </row>
    <row r="28" spans="1:8" s="92" customFormat="1" ht="16.9" customHeight="1">
      <c r="A28" s="227"/>
      <c r="B28" s="90"/>
      <c r="C28" s="244" t="s">
        <v>2664</v>
      </c>
      <c r="D28" s="245" t="s">
        <v>3</v>
      </c>
      <c r="E28" s="246" t="s">
        <v>3</v>
      </c>
      <c r="F28" s="247">
        <v>8.4</v>
      </c>
      <c r="G28" s="227"/>
      <c r="H28" s="90"/>
    </row>
    <row r="29" spans="1:8" s="92" customFormat="1" ht="16.9" customHeight="1">
      <c r="A29" s="227"/>
      <c r="B29" s="90"/>
      <c r="C29" s="248" t="s">
        <v>2664</v>
      </c>
      <c r="D29" s="248" t="s">
        <v>2709</v>
      </c>
      <c r="E29" s="82" t="s">
        <v>3</v>
      </c>
      <c r="F29" s="249">
        <v>8.4</v>
      </c>
      <c r="G29" s="227"/>
      <c r="H29" s="90"/>
    </row>
    <row r="30" spans="1:8" s="92" customFormat="1" ht="16.9" customHeight="1">
      <c r="A30" s="227"/>
      <c r="B30" s="90"/>
      <c r="C30" s="250" t="s">
        <v>3480</v>
      </c>
      <c r="D30" s="227"/>
      <c r="E30" s="227"/>
      <c r="F30" s="227"/>
      <c r="G30" s="227"/>
      <c r="H30" s="90"/>
    </row>
    <row r="31" spans="1:8" s="92" customFormat="1" ht="16.9" customHeight="1">
      <c r="A31" s="227"/>
      <c r="B31" s="90"/>
      <c r="C31" s="248" t="s">
        <v>2705</v>
      </c>
      <c r="D31" s="248" t="s">
        <v>3485</v>
      </c>
      <c r="E31" s="82" t="s">
        <v>187</v>
      </c>
      <c r="F31" s="249">
        <v>132.63</v>
      </c>
      <c r="G31" s="227"/>
      <c r="H31" s="90"/>
    </row>
    <row r="32" spans="1:8" s="92" customFormat="1" ht="16.9" customHeight="1">
      <c r="A32" s="227"/>
      <c r="B32" s="90"/>
      <c r="C32" s="248" t="s">
        <v>2701</v>
      </c>
      <c r="D32" s="248" t="s">
        <v>3482</v>
      </c>
      <c r="E32" s="82" t="s">
        <v>187</v>
      </c>
      <c r="F32" s="249">
        <v>387.874</v>
      </c>
      <c r="G32" s="227"/>
      <c r="H32" s="90"/>
    </row>
    <row r="33" spans="1:8" s="92" customFormat="1" ht="16.9" customHeight="1">
      <c r="A33" s="227"/>
      <c r="B33" s="90"/>
      <c r="C33" s="248" t="s">
        <v>2714</v>
      </c>
      <c r="D33" s="248" t="s">
        <v>2715</v>
      </c>
      <c r="E33" s="82" t="s">
        <v>222</v>
      </c>
      <c r="F33" s="249">
        <v>16.8</v>
      </c>
      <c r="G33" s="227"/>
      <c r="H33" s="90"/>
    </row>
    <row r="34" spans="1:8" s="92" customFormat="1" ht="16.9" customHeight="1">
      <c r="A34" s="227"/>
      <c r="B34" s="90"/>
      <c r="C34" s="244" t="s">
        <v>2666</v>
      </c>
      <c r="D34" s="245" t="s">
        <v>3</v>
      </c>
      <c r="E34" s="246" t="s">
        <v>3</v>
      </c>
      <c r="F34" s="247">
        <v>387.874</v>
      </c>
      <c r="G34" s="227"/>
      <c r="H34" s="90"/>
    </row>
    <row r="35" spans="1:8" s="92" customFormat="1" ht="16.9" customHeight="1">
      <c r="A35" s="227"/>
      <c r="B35" s="90"/>
      <c r="C35" s="248" t="s">
        <v>2666</v>
      </c>
      <c r="D35" s="248" t="s">
        <v>2704</v>
      </c>
      <c r="E35" s="82" t="s">
        <v>3</v>
      </c>
      <c r="F35" s="249">
        <v>387.874</v>
      </c>
      <c r="G35" s="227"/>
      <c r="H35" s="90"/>
    </row>
    <row r="36" spans="1:8" s="92" customFormat="1" ht="16.9" customHeight="1">
      <c r="A36" s="227"/>
      <c r="B36" s="90"/>
      <c r="C36" s="250" t="s">
        <v>3480</v>
      </c>
      <c r="D36" s="227"/>
      <c r="E36" s="227"/>
      <c r="F36" s="227"/>
      <c r="G36" s="227"/>
      <c r="H36" s="90"/>
    </row>
    <row r="37" spans="1:8" s="92" customFormat="1" ht="16.9" customHeight="1">
      <c r="A37" s="227"/>
      <c r="B37" s="90"/>
      <c r="C37" s="248" t="s">
        <v>2701</v>
      </c>
      <c r="D37" s="248" t="s">
        <v>3482</v>
      </c>
      <c r="E37" s="82" t="s">
        <v>187</v>
      </c>
      <c r="F37" s="249">
        <v>387.874</v>
      </c>
      <c r="G37" s="227"/>
      <c r="H37" s="90"/>
    </row>
    <row r="38" spans="1:8" s="92" customFormat="1" ht="16.9" customHeight="1">
      <c r="A38" s="227"/>
      <c r="B38" s="90"/>
      <c r="C38" s="248" t="s">
        <v>2688</v>
      </c>
      <c r="D38" s="248" t="s">
        <v>3486</v>
      </c>
      <c r="E38" s="82" t="s">
        <v>187</v>
      </c>
      <c r="F38" s="249">
        <v>775.748</v>
      </c>
      <c r="G38" s="227"/>
      <c r="H38" s="90"/>
    </row>
    <row r="39" spans="1:8" s="92" customFormat="1" ht="16.9" customHeight="1">
      <c r="A39" s="227"/>
      <c r="B39" s="90"/>
      <c r="C39" s="248" t="s">
        <v>207</v>
      </c>
      <c r="D39" s="248" t="s">
        <v>3484</v>
      </c>
      <c r="E39" s="82" t="s">
        <v>187</v>
      </c>
      <c r="F39" s="249">
        <v>191.546</v>
      </c>
      <c r="G39" s="227"/>
      <c r="H39" s="90"/>
    </row>
    <row r="40" spans="1:8" s="92" customFormat="1" ht="16.9" customHeight="1">
      <c r="A40" s="227"/>
      <c r="B40" s="90"/>
      <c r="C40" s="248" t="s">
        <v>216</v>
      </c>
      <c r="D40" s="248" t="s">
        <v>3487</v>
      </c>
      <c r="E40" s="82" t="s">
        <v>187</v>
      </c>
      <c r="F40" s="249">
        <v>579.42</v>
      </c>
      <c r="G40" s="227"/>
      <c r="H40" s="90"/>
    </row>
    <row r="41" spans="1:8" s="92" customFormat="1" ht="16.9" customHeight="1">
      <c r="A41" s="227"/>
      <c r="B41" s="90"/>
      <c r="C41" s="244" t="s">
        <v>2668</v>
      </c>
      <c r="D41" s="245" t="s">
        <v>3</v>
      </c>
      <c r="E41" s="246" t="s">
        <v>3</v>
      </c>
      <c r="F41" s="247">
        <v>223.5</v>
      </c>
      <c r="G41" s="227"/>
      <c r="H41" s="90"/>
    </row>
    <row r="42" spans="1:8" s="92" customFormat="1" ht="16.9" customHeight="1">
      <c r="A42" s="227"/>
      <c r="B42" s="90"/>
      <c r="C42" s="248" t="s">
        <v>2668</v>
      </c>
      <c r="D42" s="248" t="s">
        <v>2685</v>
      </c>
      <c r="E42" s="82" t="s">
        <v>3</v>
      </c>
      <c r="F42" s="249">
        <v>223.5</v>
      </c>
      <c r="G42" s="227"/>
      <c r="H42" s="90"/>
    </row>
    <row r="43" spans="1:8" s="92" customFormat="1" ht="16.9" customHeight="1">
      <c r="A43" s="227"/>
      <c r="B43" s="90"/>
      <c r="C43" s="250" t="s">
        <v>3480</v>
      </c>
      <c r="D43" s="227"/>
      <c r="E43" s="227"/>
      <c r="F43" s="227"/>
      <c r="G43" s="227"/>
      <c r="H43" s="90"/>
    </row>
    <row r="44" spans="1:8" s="92" customFormat="1" ht="16.9" customHeight="1">
      <c r="A44" s="227"/>
      <c r="B44" s="90"/>
      <c r="C44" s="248" t="s">
        <v>2682</v>
      </c>
      <c r="D44" s="248" t="s">
        <v>3488</v>
      </c>
      <c r="E44" s="82" t="s">
        <v>187</v>
      </c>
      <c r="F44" s="249">
        <v>223.5</v>
      </c>
      <c r="G44" s="227"/>
      <c r="H44" s="90"/>
    </row>
    <row r="45" spans="1:8" s="92" customFormat="1" ht="16.9" customHeight="1">
      <c r="A45" s="227"/>
      <c r="B45" s="90"/>
      <c r="C45" s="248" t="s">
        <v>207</v>
      </c>
      <c r="D45" s="248" t="s">
        <v>3484</v>
      </c>
      <c r="E45" s="82" t="s">
        <v>187</v>
      </c>
      <c r="F45" s="249">
        <v>191.546</v>
      </c>
      <c r="G45" s="227"/>
      <c r="H45" s="90"/>
    </row>
    <row r="46" spans="1:8" s="92" customFormat="1" ht="16.9" customHeight="1">
      <c r="A46" s="227"/>
      <c r="B46" s="90"/>
      <c r="C46" s="248" t="s">
        <v>2701</v>
      </c>
      <c r="D46" s="248" t="s">
        <v>3482</v>
      </c>
      <c r="E46" s="82" t="s">
        <v>187</v>
      </c>
      <c r="F46" s="249">
        <v>387.874</v>
      </c>
      <c r="G46" s="227"/>
      <c r="H46" s="90"/>
    </row>
    <row r="47" spans="1:8" s="92" customFormat="1" ht="16.9" customHeight="1">
      <c r="A47" s="227"/>
      <c r="B47" s="90"/>
      <c r="C47" s="244" t="s">
        <v>2670</v>
      </c>
      <c r="D47" s="245" t="s">
        <v>3</v>
      </c>
      <c r="E47" s="246" t="s">
        <v>3</v>
      </c>
      <c r="F47" s="247">
        <v>191.546</v>
      </c>
      <c r="G47" s="227"/>
      <c r="H47" s="90"/>
    </row>
    <row r="48" spans="1:8" s="92" customFormat="1" ht="16.9" customHeight="1">
      <c r="A48" s="227"/>
      <c r="B48" s="90"/>
      <c r="C48" s="248" t="s">
        <v>3</v>
      </c>
      <c r="D48" s="248" t="s">
        <v>2694</v>
      </c>
      <c r="E48" s="82" t="s">
        <v>3</v>
      </c>
      <c r="F48" s="249">
        <v>0</v>
      </c>
      <c r="G48" s="227"/>
      <c r="H48" s="90"/>
    </row>
    <row r="49" spans="1:8" s="92" customFormat="1" ht="16.9" customHeight="1">
      <c r="A49" s="227"/>
      <c r="B49" s="90"/>
      <c r="C49" s="248" t="s">
        <v>2670</v>
      </c>
      <c r="D49" s="248" t="s">
        <v>2695</v>
      </c>
      <c r="E49" s="82" t="s">
        <v>3</v>
      </c>
      <c r="F49" s="249">
        <v>191.546</v>
      </c>
      <c r="G49" s="227"/>
      <c r="H49" s="90"/>
    </row>
    <row r="50" spans="1:8" s="92" customFormat="1" ht="16.9" customHeight="1">
      <c r="A50" s="227"/>
      <c r="B50" s="90"/>
      <c r="C50" s="250" t="s">
        <v>3480</v>
      </c>
      <c r="D50" s="227"/>
      <c r="E50" s="227"/>
      <c r="F50" s="227"/>
      <c r="G50" s="227"/>
      <c r="H50" s="90"/>
    </row>
    <row r="51" spans="1:8" s="92" customFormat="1" ht="16.9" customHeight="1">
      <c r="A51" s="227"/>
      <c r="B51" s="90"/>
      <c r="C51" s="248" t="s">
        <v>207</v>
      </c>
      <c r="D51" s="248" t="s">
        <v>3484</v>
      </c>
      <c r="E51" s="82" t="s">
        <v>187</v>
      </c>
      <c r="F51" s="249">
        <v>191.546</v>
      </c>
      <c r="G51" s="227"/>
      <c r="H51" s="90"/>
    </row>
    <row r="52" spans="1:8" s="92" customFormat="1" ht="16.9" customHeight="1">
      <c r="A52" s="227"/>
      <c r="B52" s="90"/>
      <c r="C52" s="248" t="s">
        <v>216</v>
      </c>
      <c r="D52" s="248" t="s">
        <v>3487</v>
      </c>
      <c r="E52" s="82" t="s">
        <v>187</v>
      </c>
      <c r="F52" s="249">
        <v>579.42</v>
      </c>
      <c r="G52" s="227"/>
      <c r="H52" s="90"/>
    </row>
    <row r="53" spans="1:8" s="92" customFormat="1" ht="16.9" customHeight="1">
      <c r="A53" s="227"/>
      <c r="B53" s="90"/>
      <c r="C53" s="248" t="s">
        <v>220</v>
      </c>
      <c r="D53" s="248" t="s">
        <v>3489</v>
      </c>
      <c r="E53" s="82" t="s">
        <v>222</v>
      </c>
      <c r="F53" s="249">
        <v>383.092</v>
      </c>
      <c r="G53" s="227"/>
      <c r="H53" s="90"/>
    </row>
    <row r="54" spans="1:8" s="92" customFormat="1" ht="16.9" customHeight="1">
      <c r="A54" s="227"/>
      <c r="B54" s="90"/>
      <c r="C54" s="248" t="s">
        <v>227</v>
      </c>
      <c r="D54" s="248" t="s">
        <v>3490</v>
      </c>
      <c r="E54" s="82" t="s">
        <v>187</v>
      </c>
      <c r="F54" s="249">
        <v>191.546</v>
      </c>
      <c r="G54" s="227"/>
      <c r="H54" s="90"/>
    </row>
    <row r="55" spans="1:8" s="92" customFormat="1" ht="26.45" customHeight="1">
      <c r="A55" s="227"/>
      <c r="B55" s="90"/>
      <c r="C55" s="243" t="s">
        <v>3491</v>
      </c>
      <c r="D55" s="243" t="s">
        <v>116</v>
      </c>
      <c r="E55" s="227"/>
      <c r="F55" s="227"/>
      <c r="G55" s="227"/>
      <c r="H55" s="90"/>
    </row>
    <row r="56" spans="1:8" s="92" customFormat="1" ht="16.9" customHeight="1">
      <c r="A56" s="227"/>
      <c r="B56" s="90"/>
      <c r="C56" s="244" t="s">
        <v>2658</v>
      </c>
      <c r="D56" s="245" t="s">
        <v>3</v>
      </c>
      <c r="E56" s="246" t="s">
        <v>3</v>
      </c>
      <c r="F56" s="247">
        <v>0.6</v>
      </c>
      <c r="G56" s="227"/>
      <c r="H56" s="90"/>
    </row>
    <row r="57" spans="1:8" s="92" customFormat="1" ht="16.9" customHeight="1">
      <c r="A57" s="227"/>
      <c r="B57" s="90"/>
      <c r="C57" s="248" t="s">
        <v>2658</v>
      </c>
      <c r="D57" s="248" t="s">
        <v>3336</v>
      </c>
      <c r="E57" s="82" t="s">
        <v>3</v>
      </c>
      <c r="F57" s="249">
        <v>0.6</v>
      </c>
      <c r="G57" s="227"/>
      <c r="H57" s="90"/>
    </row>
    <row r="58" spans="1:8" s="92" customFormat="1" ht="16.9" customHeight="1">
      <c r="A58" s="227"/>
      <c r="B58" s="90"/>
      <c r="C58" s="250" t="s">
        <v>3480</v>
      </c>
      <c r="D58" s="227"/>
      <c r="E58" s="227"/>
      <c r="F58" s="227"/>
      <c r="G58" s="227"/>
      <c r="H58" s="90"/>
    </row>
    <row r="59" spans="1:8" s="92" customFormat="1" ht="16.9" customHeight="1">
      <c r="A59" s="227"/>
      <c r="B59" s="90"/>
      <c r="C59" s="248" t="s">
        <v>2721</v>
      </c>
      <c r="D59" s="248" t="s">
        <v>3481</v>
      </c>
      <c r="E59" s="82" t="s">
        <v>187</v>
      </c>
      <c r="F59" s="249">
        <v>0.6</v>
      </c>
      <c r="G59" s="227"/>
      <c r="H59" s="90"/>
    </row>
    <row r="60" spans="1:8" s="92" customFormat="1" ht="16.9" customHeight="1">
      <c r="A60" s="227"/>
      <c r="B60" s="90"/>
      <c r="C60" s="248" t="s">
        <v>2701</v>
      </c>
      <c r="D60" s="248" t="s">
        <v>3482</v>
      </c>
      <c r="E60" s="82" t="s">
        <v>187</v>
      </c>
      <c r="F60" s="249">
        <v>16.15</v>
      </c>
      <c r="G60" s="227"/>
      <c r="H60" s="90"/>
    </row>
    <row r="61" spans="1:8" s="92" customFormat="1" ht="16.9" customHeight="1">
      <c r="A61" s="227"/>
      <c r="B61" s="90"/>
      <c r="C61" s="244" t="s">
        <v>3312</v>
      </c>
      <c r="D61" s="245" t="s">
        <v>3</v>
      </c>
      <c r="E61" s="246" t="s">
        <v>3</v>
      </c>
      <c r="F61" s="247">
        <v>25.2</v>
      </c>
      <c r="G61" s="227"/>
      <c r="H61" s="90"/>
    </row>
    <row r="62" spans="1:8" s="92" customFormat="1" ht="16.9" customHeight="1">
      <c r="A62" s="227"/>
      <c r="B62" s="90"/>
      <c r="C62" s="248" t="s">
        <v>3312</v>
      </c>
      <c r="D62" s="248" t="s">
        <v>3321</v>
      </c>
      <c r="E62" s="82" t="s">
        <v>3</v>
      </c>
      <c r="F62" s="249">
        <v>25.2</v>
      </c>
      <c r="G62" s="227"/>
      <c r="H62" s="90"/>
    </row>
    <row r="63" spans="1:8" s="92" customFormat="1" ht="16.9" customHeight="1">
      <c r="A63" s="227"/>
      <c r="B63" s="90"/>
      <c r="C63" s="250" t="s">
        <v>3480</v>
      </c>
      <c r="D63" s="227"/>
      <c r="E63" s="227"/>
      <c r="F63" s="227"/>
      <c r="G63" s="227"/>
      <c r="H63" s="90"/>
    </row>
    <row r="64" spans="1:8" s="92" customFormat="1" ht="16.9" customHeight="1">
      <c r="A64" s="227"/>
      <c r="B64" s="90"/>
      <c r="C64" s="248" t="s">
        <v>3318</v>
      </c>
      <c r="D64" s="248" t="s">
        <v>3492</v>
      </c>
      <c r="E64" s="82" t="s">
        <v>187</v>
      </c>
      <c r="F64" s="249">
        <v>25.2</v>
      </c>
      <c r="G64" s="227"/>
      <c r="H64" s="90"/>
    </row>
    <row r="65" spans="1:8" s="92" customFormat="1" ht="16.9" customHeight="1">
      <c r="A65" s="227"/>
      <c r="B65" s="90"/>
      <c r="C65" s="248" t="s">
        <v>207</v>
      </c>
      <c r="D65" s="248" t="s">
        <v>3484</v>
      </c>
      <c r="E65" s="82" t="s">
        <v>187</v>
      </c>
      <c r="F65" s="249">
        <v>41.35</v>
      </c>
      <c r="G65" s="227"/>
      <c r="H65" s="90"/>
    </row>
    <row r="66" spans="1:8" s="92" customFormat="1" ht="16.9" customHeight="1">
      <c r="A66" s="227"/>
      <c r="B66" s="90"/>
      <c r="C66" s="248" t="s">
        <v>2701</v>
      </c>
      <c r="D66" s="248" t="s">
        <v>3482</v>
      </c>
      <c r="E66" s="82" t="s">
        <v>187</v>
      </c>
      <c r="F66" s="249">
        <v>16.15</v>
      </c>
      <c r="G66" s="227"/>
      <c r="H66" s="90"/>
    </row>
    <row r="67" spans="1:8" s="92" customFormat="1" ht="16.9" customHeight="1">
      <c r="A67" s="227"/>
      <c r="B67" s="90"/>
      <c r="C67" s="244" t="s">
        <v>2666</v>
      </c>
      <c r="D67" s="245" t="s">
        <v>3</v>
      </c>
      <c r="E67" s="246" t="s">
        <v>3</v>
      </c>
      <c r="F67" s="247">
        <v>16.15</v>
      </c>
      <c r="G67" s="227"/>
      <c r="H67" s="90"/>
    </row>
    <row r="68" spans="1:8" s="92" customFormat="1" ht="16.9" customHeight="1">
      <c r="A68" s="227"/>
      <c r="B68" s="90"/>
      <c r="C68" s="248" t="s">
        <v>2666</v>
      </c>
      <c r="D68" s="248" t="s">
        <v>3330</v>
      </c>
      <c r="E68" s="82" t="s">
        <v>3</v>
      </c>
      <c r="F68" s="249">
        <v>16.15</v>
      </c>
      <c r="G68" s="227"/>
      <c r="H68" s="90"/>
    </row>
    <row r="69" spans="1:8" s="92" customFormat="1" ht="16.9" customHeight="1">
      <c r="A69" s="227"/>
      <c r="B69" s="90"/>
      <c r="C69" s="250" t="s">
        <v>3480</v>
      </c>
      <c r="D69" s="227"/>
      <c r="E69" s="227"/>
      <c r="F69" s="227"/>
      <c r="G69" s="227"/>
      <c r="H69" s="90"/>
    </row>
    <row r="70" spans="1:8" s="92" customFormat="1" ht="16.9" customHeight="1">
      <c r="A70" s="227"/>
      <c r="B70" s="90"/>
      <c r="C70" s="248" t="s">
        <v>2701</v>
      </c>
      <c r="D70" s="248" t="s">
        <v>3482</v>
      </c>
      <c r="E70" s="82" t="s">
        <v>187</v>
      </c>
      <c r="F70" s="249">
        <v>16.15</v>
      </c>
      <c r="G70" s="227"/>
      <c r="H70" s="90"/>
    </row>
    <row r="71" spans="1:8" s="92" customFormat="1" ht="16.9" customHeight="1">
      <c r="A71" s="227"/>
      <c r="B71" s="90"/>
      <c r="C71" s="248" t="s">
        <v>2688</v>
      </c>
      <c r="D71" s="248" t="s">
        <v>3486</v>
      </c>
      <c r="E71" s="82" t="s">
        <v>187</v>
      </c>
      <c r="F71" s="249">
        <v>32.3</v>
      </c>
      <c r="G71" s="227"/>
      <c r="H71" s="90"/>
    </row>
    <row r="72" spans="1:8" s="92" customFormat="1" ht="16.9" customHeight="1">
      <c r="A72" s="227"/>
      <c r="B72" s="90"/>
      <c r="C72" s="248" t="s">
        <v>207</v>
      </c>
      <c r="D72" s="248" t="s">
        <v>3484</v>
      </c>
      <c r="E72" s="82" t="s">
        <v>187</v>
      </c>
      <c r="F72" s="249">
        <v>41.35</v>
      </c>
      <c r="G72" s="227"/>
      <c r="H72" s="90"/>
    </row>
    <row r="73" spans="1:8" s="92" customFormat="1" ht="16.9" customHeight="1">
      <c r="A73" s="227"/>
      <c r="B73" s="90"/>
      <c r="C73" s="248" t="s">
        <v>3230</v>
      </c>
      <c r="D73" s="248" t="s">
        <v>3493</v>
      </c>
      <c r="E73" s="82" t="s">
        <v>187</v>
      </c>
      <c r="F73" s="249">
        <v>57.5</v>
      </c>
      <c r="G73" s="227"/>
      <c r="H73" s="90"/>
    </row>
    <row r="74" spans="1:8" s="92" customFormat="1" ht="16.9" customHeight="1">
      <c r="A74" s="227"/>
      <c r="B74" s="90"/>
      <c r="C74" s="244" t="s">
        <v>2670</v>
      </c>
      <c r="D74" s="245" t="s">
        <v>3</v>
      </c>
      <c r="E74" s="246" t="s">
        <v>3</v>
      </c>
      <c r="F74" s="247">
        <v>41.35</v>
      </c>
      <c r="G74" s="227"/>
      <c r="H74" s="90"/>
    </row>
    <row r="75" spans="1:8" s="92" customFormat="1" ht="16.9" customHeight="1">
      <c r="A75" s="227"/>
      <c r="B75" s="90"/>
      <c r="C75" s="248" t="s">
        <v>3</v>
      </c>
      <c r="D75" s="248" t="s">
        <v>2694</v>
      </c>
      <c r="E75" s="82" t="s">
        <v>3</v>
      </c>
      <c r="F75" s="249">
        <v>0</v>
      </c>
      <c r="G75" s="227"/>
      <c r="H75" s="90"/>
    </row>
    <row r="76" spans="1:8" s="92" customFormat="1" ht="16.9" customHeight="1">
      <c r="A76" s="227"/>
      <c r="B76" s="90"/>
      <c r="C76" s="248" t="s">
        <v>2670</v>
      </c>
      <c r="D76" s="248" t="s">
        <v>3324</v>
      </c>
      <c r="E76" s="82" t="s">
        <v>3</v>
      </c>
      <c r="F76" s="249">
        <v>41.35</v>
      </c>
      <c r="G76" s="227"/>
      <c r="H76" s="90"/>
    </row>
    <row r="77" spans="1:8" s="92" customFormat="1" ht="16.9" customHeight="1">
      <c r="A77" s="227"/>
      <c r="B77" s="90"/>
      <c r="C77" s="250" t="s">
        <v>3480</v>
      </c>
      <c r="D77" s="227"/>
      <c r="E77" s="227"/>
      <c r="F77" s="227"/>
      <c r="G77" s="227"/>
      <c r="H77" s="90"/>
    </row>
    <row r="78" spans="1:8" s="92" customFormat="1" ht="16.9" customHeight="1">
      <c r="A78" s="227"/>
      <c r="B78" s="90"/>
      <c r="C78" s="248" t="s">
        <v>207</v>
      </c>
      <c r="D78" s="248" t="s">
        <v>3484</v>
      </c>
      <c r="E78" s="82" t="s">
        <v>187</v>
      </c>
      <c r="F78" s="249">
        <v>41.35</v>
      </c>
      <c r="G78" s="227"/>
      <c r="H78" s="90"/>
    </row>
    <row r="79" spans="1:8" s="92" customFormat="1" ht="16.9" customHeight="1">
      <c r="A79" s="227"/>
      <c r="B79" s="90"/>
      <c r="C79" s="248" t="s">
        <v>3230</v>
      </c>
      <c r="D79" s="248" t="s">
        <v>3493</v>
      </c>
      <c r="E79" s="82" t="s">
        <v>187</v>
      </c>
      <c r="F79" s="249">
        <v>57.5</v>
      </c>
      <c r="G79" s="227"/>
      <c r="H79" s="90"/>
    </row>
    <row r="80" spans="1:8" s="92" customFormat="1" ht="16.9" customHeight="1">
      <c r="A80" s="227"/>
      <c r="B80" s="90"/>
      <c r="C80" s="248" t="s">
        <v>220</v>
      </c>
      <c r="D80" s="248" t="s">
        <v>3489</v>
      </c>
      <c r="E80" s="82" t="s">
        <v>222</v>
      </c>
      <c r="F80" s="249">
        <v>82.7</v>
      </c>
      <c r="G80" s="227"/>
      <c r="H80" s="90"/>
    </row>
    <row r="81" spans="1:8" s="92" customFormat="1" ht="16.9" customHeight="1">
      <c r="A81" s="227"/>
      <c r="B81" s="90"/>
      <c r="C81" s="248" t="s">
        <v>227</v>
      </c>
      <c r="D81" s="248" t="s">
        <v>3490</v>
      </c>
      <c r="E81" s="82" t="s">
        <v>187</v>
      </c>
      <c r="F81" s="249">
        <v>41.35</v>
      </c>
      <c r="G81" s="227"/>
      <c r="H81" s="90"/>
    </row>
    <row r="82" spans="1:8" s="92" customFormat="1" ht="16.9" customHeight="1">
      <c r="A82" s="227"/>
      <c r="B82" s="90"/>
      <c r="C82" s="244" t="s">
        <v>3316</v>
      </c>
      <c r="D82" s="245" t="s">
        <v>3</v>
      </c>
      <c r="E82" s="246" t="s">
        <v>3</v>
      </c>
      <c r="F82" s="247">
        <v>0.6</v>
      </c>
      <c r="G82" s="227"/>
      <c r="H82" s="90"/>
    </row>
    <row r="83" spans="1:8" s="92" customFormat="1" ht="16.9" customHeight="1">
      <c r="A83" s="227"/>
      <c r="B83" s="90"/>
      <c r="C83" s="248" t="s">
        <v>3316</v>
      </c>
      <c r="D83" s="248" t="s">
        <v>3336</v>
      </c>
      <c r="E83" s="82" t="s">
        <v>3</v>
      </c>
      <c r="F83" s="249">
        <v>0.6</v>
      </c>
      <c r="G83" s="227"/>
      <c r="H83" s="90"/>
    </row>
    <row r="84" spans="1:8" s="92" customFormat="1" ht="16.9" customHeight="1">
      <c r="A84" s="227"/>
      <c r="B84" s="90"/>
      <c r="C84" s="250" t="s">
        <v>3480</v>
      </c>
      <c r="D84" s="227"/>
      <c r="E84" s="227"/>
      <c r="F84" s="227"/>
      <c r="G84" s="227"/>
      <c r="H84" s="90"/>
    </row>
    <row r="85" spans="1:8" s="92" customFormat="1" ht="16.9" customHeight="1">
      <c r="A85" s="227"/>
      <c r="B85" s="90"/>
      <c r="C85" s="248" t="s">
        <v>3337</v>
      </c>
      <c r="D85" s="248" t="s">
        <v>3494</v>
      </c>
      <c r="E85" s="82" t="s">
        <v>187</v>
      </c>
      <c r="F85" s="249">
        <v>0.6</v>
      </c>
      <c r="G85" s="227"/>
      <c r="H85" s="90"/>
    </row>
    <row r="86" spans="1:8" s="92" customFormat="1" ht="16.9" customHeight="1">
      <c r="A86" s="227"/>
      <c r="B86" s="90"/>
      <c r="C86" s="248" t="s">
        <v>2701</v>
      </c>
      <c r="D86" s="248" t="s">
        <v>3482</v>
      </c>
      <c r="E86" s="82" t="s">
        <v>187</v>
      </c>
      <c r="F86" s="249">
        <v>16.15</v>
      </c>
      <c r="G86" s="227"/>
      <c r="H86" s="90"/>
    </row>
    <row r="87" spans="1:8" s="92" customFormat="1" ht="7.35" customHeight="1">
      <c r="A87" s="227"/>
      <c r="B87" s="113"/>
      <c r="C87" s="114"/>
      <c r="D87" s="114"/>
      <c r="E87" s="114"/>
      <c r="F87" s="114"/>
      <c r="G87" s="114"/>
      <c r="H87" s="90"/>
    </row>
    <row r="88" spans="1:8" s="92" customFormat="1" ht="12">
      <c r="A88" s="227"/>
      <c r="B88" s="227"/>
      <c r="C88" s="227"/>
      <c r="D88" s="227"/>
      <c r="E88" s="227"/>
      <c r="F88" s="227"/>
      <c r="G88" s="227"/>
      <c r="H88" s="227"/>
    </row>
  </sheetData>
  <sheetProtection password="E886" sheet="1" objects="1" scenarios="1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>
      <selection activeCell="O7" sqref="O7"/>
    </sheetView>
  </sheetViews>
  <sheetFormatPr defaultColWidth="9.140625" defaultRowHeight="12"/>
  <cols>
    <col min="1" max="1" width="8.28125" style="332" customWidth="1"/>
    <col min="2" max="2" width="1.7109375" style="332" customWidth="1"/>
    <col min="3" max="4" width="5.00390625" style="332" customWidth="1"/>
    <col min="5" max="5" width="11.7109375" style="332" customWidth="1"/>
    <col min="6" max="6" width="9.140625" style="332" customWidth="1"/>
    <col min="7" max="7" width="5.00390625" style="332" customWidth="1"/>
    <col min="8" max="8" width="77.8515625" style="332" customWidth="1"/>
    <col min="9" max="10" width="20.00390625" style="332" customWidth="1"/>
    <col min="11" max="11" width="1.7109375" style="332" customWidth="1"/>
    <col min="12" max="16384" width="9.28125" style="229" customWidth="1"/>
  </cols>
  <sheetData>
    <row r="1" s="229" customFormat="1" ht="37.5" customHeight="1"/>
    <row r="2" spans="2:11" s="229" customFormat="1" ht="7.5" customHeight="1">
      <c r="B2" s="251"/>
      <c r="C2" s="252"/>
      <c r="D2" s="252"/>
      <c r="E2" s="252"/>
      <c r="F2" s="252"/>
      <c r="G2" s="252"/>
      <c r="H2" s="252"/>
      <c r="I2" s="252"/>
      <c r="J2" s="252"/>
      <c r="K2" s="253"/>
    </row>
    <row r="3" spans="2:11" s="256" customFormat="1" ht="45" customHeight="1">
      <c r="B3" s="254"/>
      <c r="C3" s="382" t="s">
        <v>3495</v>
      </c>
      <c r="D3" s="382"/>
      <c r="E3" s="382"/>
      <c r="F3" s="382"/>
      <c r="G3" s="382"/>
      <c r="H3" s="382"/>
      <c r="I3" s="382"/>
      <c r="J3" s="382"/>
      <c r="K3" s="255"/>
    </row>
    <row r="4" spans="2:11" s="229" customFormat="1" ht="25.5" customHeight="1">
      <c r="B4" s="257"/>
      <c r="C4" s="387" t="s">
        <v>3496</v>
      </c>
      <c r="D4" s="387"/>
      <c r="E4" s="387"/>
      <c r="F4" s="387"/>
      <c r="G4" s="387"/>
      <c r="H4" s="387"/>
      <c r="I4" s="387"/>
      <c r="J4" s="387"/>
      <c r="K4" s="258"/>
    </row>
    <row r="5" spans="2:11" s="229" customFormat="1" ht="5.25" customHeight="1">
      <c r="B5" s="257"/>
      <c r="C5" s="259"/>
      <c r="D5" s="259"/>
      <c r="E5" s="259"/>
      <c r="F5" s="259"/>
      <c r="G5" s="259"/>
      <c r="H5" s="259"/>
      <c r="I5" s="259"/>
      <c r="J5" s="259"/>
      <c r="K5" s="258"/>
    </row>
    <row r="6" spans="2:11" s="229" customFormat="1" ht="15" customHeight="1">
      <c r="B6" s="257"/>
      <c r="C6" s="386" t="s">
        <v>3497</v>
      </c>
      <c r="D6" s="386"/>
      <c r="E6" s="386"/>
      <c r="F6" s="386"/>
      <c r="G6" s="386"/>
      <c r="H6" s="386"/>
      <c r="I6" s="386"/>
      <c r="J6" s="386"/>
      <c r="K6" s="258"/>
    </row>
    <row r="7" spans="2:11" s="229" customFormat="1" ht="15" customHeight="1">
      <c r="B7" s="260"/>
      <c r="C7" s="386" t="s">
        <v>3498</v>
      </c>
      <c r="D7" s="386"/>
      <c r="E7" s="386"/>
      <c r="F7" s="386"/>
      <c r="G7" s="386"/>
      <c r="H7" s="386"/>
      <c r="I7" s="386"/>
      <c r="J7" s="386"/>
      <c r="K7" s="258"/>
    </row>
    <row r="8" spans="2:11" s="229" customFormat="1" ht="12.75" customHeight="1">
      <c r="B8" s="260"/>
      <c r="C8" s="261"/>
      <c r="D8" s="261"/>
      <c r="E8" s="261"/>
      <c r="F8" s="261"/>
      <c r="G8" s="261"/>
      <c r="H8" s="261"/>
      <c r="I8" s="261"/>
      <c r="J8" s="261"/>
      <c r="K8" s="258"/>
    </row>
    <row r="9" spans="2:11" s="229" customFormat="1" ht="15" customHeight="1">
      <c r="B9" s="260"/>
      <c r="C9" s="386" t="s">
        <v>3499</v>
      </c>
      <c r="D9" s="386"/>
      <c r="E9" s="386"/>
      <c r="F9" s="386"/>
      <c r="G9" s="386"/>
      <c r="H9" s="386"/>
      <c r="I9" s="386"/>
      <c r="J9" s="386"/>
      <c r="K9" s="258"/>
    </row>
    <row r="10" spans="2:11" s="229" customFormat="1" ht="15" customHeight="1">
      <c r="B10" s="260"/>
      <c r="C10" s="261"/>
      <c r="D10" s="386" t="s">
        <v>3500</v>
      </c>
      <c r="E10" s="386"/>
      <c r="F10" s="386"/>
      <c r="G10" s="386"/>
      <c r="H10" s="386"/>
      <c r="I10" s="386"/>
      <c r="J10" s="386"/>
      <c r="K10" s="258"/>
    </row>
    <row r="11" spans="2:11" s="229" customFormat="1" ht="15" customHeight="1">
      <c r="B11" s="260"/>
      <c r="C11" s="262"/>
      <c r="D11" s="386" t="s">
        <v>3501</v>
      </c>
      <c r="E11" s="386"/>
      <c r="F11" s="386"/>
      <c r="G11" s="386"/>
      <c r="H11" s="386"/>
      <c r="I11" s="386"/>
      <c r="J11" s="386"/>
      <c r="K11" s="258"/>
    </row>
    <row r="12" spans="2:11" s="229" customFormat="1" ht="15" customHeight="1">
      <c r="B12" s="260"/>
      <c r="C12" s="262"/>
      <c r="D12" s="261"/>
      <c r="E12" s="261"/>
      <c r="F12" s="261"/>
      <c r="G12" s="261"/>
      <c r="H12" s="261"/>
      <c r="I12" s="261"/>
      <c r="J12" s="261"/>
      <c r="K12" s="258"/>
    </row>
    <row r="13" spans="2:11" s="229" customFormat="1" ht="15" customHeight="1">
      <c r="B13" s="260"/>
      <c r="C13" s="262"/>
      <c r="D13" s="263" t="s">
        <v>3502</v>
      </c>
      <c r="E13" s="261"/>
      <c r="F13" s="261"/>
      <c r="G13" s="261"/>
      <c r="H13" s="261"/>
      <c r="I13" s="261"/>
      <c r="J13" s="261"/>
      <c r="K13" s="258"/>
    </row>
    <row r="14" spans="2:11" s="229" customFormat="1" ht="12.75" customHeight="1">
      <c r="B14" s="260"/>
      <c r="C14" s="262"/>
      <c r="D14" s="262"/>
      <c r="E14" s="262"/>
      <c r="F14" s="262"/>
      <c r="G14" s="262"/>
      <c r="H14" s="262"/>
      <c r="I14" s="262"/>
      <c r="J14" s="262"/>
      <c r="K14" s="258"/>
    </row>
    <row r="15" spans="2:11" s="229" customFormat="1" ht="15" customHeight="1">
      <c r="B15" s="260"/>
      <c r="C15" s="262"/>
      <c r="D15" s="386" t="s">
        <v>3503</v>
      </c>
      <c r="E15" s="386"/>
      <c r="F15" s="386"/>
      <c r="G15" s="386"/>
      <c r="H15" s="386"/>
      <c r="I15" s="386"/>
      <c r="J15" s="386"/>
      <c r="K15" s="258"/>
    </row>
    <row r="16" spans="2:11" s="229" customFormat="1" ht="15" customHeight="1">
      <c r="B16" s="260"/>
      <c r="C16" s="262"/>
      <c r="D16" s="386" t="s">
        <v>3504</v>
      </c>
      <c r="E16" s="386"/>
      <c r="F16" s="386"/>
      <c r="G16" s="386"/>
      <c r="H16" s="386"/>
      <c r="I16" s="386"/>
      <c r="J16" s="386"/>
      <c r="K16" s="258"/>
    </row>
    <row r="17" spans="2:11" s="229" customFormat="1" ht="15" customHeight="1">
      <c r="B17" s="260"/>
      <c r="C17" s="262"/>
      <c r="D17" s="386" t="s">
        <v>3505</v>
      </c>
      <c r="E17" s="386"/>
      <c r="F17" s="386"/>
      <c r="G17" s="386"/>
      <c r="H17" s="386"/>
      <c r="I17" s="386"/>
      <c r="J17" s="386"/>
      <c r="K17" s="258"/>
    </row>
    <row r="18" spans="2:11" s="229" customFormat="1" ht="15" customHeight="1">
      <c r="B18" s="260"/>
      <c r="C18" s="262"/>
      <c r="D18" s="262"/>
      <c r="E18" s="264" t="s">
        <v>82</v>
      </c>
      <c r="F18" s="386" t="s">
        <v>3506</v>
      </c>
      <c r="G18" s="386"/>
      <c r="H18" s="386"/>
      <c r="I18" s="386"/>
      <c r="J18" s="386"/>
      <c r="K18" s="258"/>
    </row>
    <row r="19" spans="2:11" s="229" customFormat="1" ht="15" customHeight="1">
      <c r="B19" s="260"/>
      <c r="C19" s="262"/>
      <c r="D19" s="262"/>
      <c r="E19" s="264" t="s">
        <v>3507</v>
      </c>
      <c r="F19" s="386" t="s">
        <v>3508</v>
      </c>
      <c r="G19" s="386"/>
      <c r="H19" s="386"/>
      <c r="I19" s="386"/>
      <c r="J19" s="386"/>
      <c r="K19" s="258"/>
    </row>
    <row r="20" spans="2:11" s="229" customFormat="1" ht="15" customHeight="1">
      <c r="B20" s="260"/>
      <c r="C20" s="262"/>
      <c r="D20" s="262"/>
      <c r="E20" s="264" t="s">
        <v>3509</v>
      </c>
      <c r="F20" s="386" t="s">
        <v>3510</v>
      </c>
      <c r="G20" s="386"/>
      <c r="H20" s="386"/>
      <c r="I20" s="386"/>
      <c r="J20" s="386"/>
      <c r="K20" s="258"/>
    </row>
    <row r="21" spans="2:11" s="229" customFormat="1" ht="15" customHeight="1">
      <c r="B21" s="260"/>
      <c r="C21" s="262"/>
      <c r="D21" s="262"/>
      <c r="E21" s="264" t="s">
        <v>124</v>
      </c>
      <c r="F21" s="386" t="s">
        <v>125</v>
      </c>
      <c r="G21" s="386"/>
      <c r="H21" s="386"/>
      <c r="I21" s="386"/>
      <c r="J21" s="386"/>
      <c r="K21" s="258"/>
    </row>
    <row r="22" spans="2:11" s="229" customFormat="1" ht="15" customHeight="1">
      <c r="B22" s="260"/>
      <c r="C22" s="262"/>
      <c r="D22" s="262"/>
      <c r="E22" s="264" t="s">
        <v>3511</v>
      </c>
      <c r="F22" s="386" t="s">
        <v>2585</v>
      </c>
      <c r="G22" s="386"/>
      <c r="H22" s="386"/>
      <c r="I22" s="386"/>
      <c r="J22" s="386"/>
      <c r="K22" s="258"/>
    </row>
    <row r="23" spans="2:11" s="229" customFormat="1" ht="15" customHeight="1">
      <c r="B23" s="260"/>
      <c r="C23" s="262"/>
      <c r="D23" s="262"/>
      <c r="E23" s="264" t="s">
        <v>3512</v>
      </c>
      <c r="F23" s="386" t="s">
        <v>3513</v>
      </c>
      <c r="G23" s="386"/>
      <c r="H23" s="386"/>
      <c r="I23" s="386"/>
      <c r="J23" s="386"/>
      <c r="K23" s="258"/>
    </row>
    <row r="24" spans="2:11" s="229" customFormat="1" ht="12.75" customHeight="1">
      <c r="B24" s="260"/>
      <c r="C24" s="262"/>
      <c r="D24" s="262"/>
      <c r="E24" s="262"/>
      <c r="F24" s="262"/>
      <c r="G24" s="262"/>
      <c r="H24" s="262"/>
      <c r="I24" s="262"/>
      <c r="J24" s="262"/>
      <c r="K24" s="258"/>
    </row>
    <row r="25" spans="2:11" s="229" customFormat="1" ht="15" customHeight="1">
      <c r="B25" s="260"/>
      <c r="C25" s="386" t="s">
        <v>3514</v>
      </c>
      <c r="D25" s="386"/>
      <c r="E25" s="386"/>
      <c r="F25" s="386"/>
      <c r="G25" s="386"/>
      <c r="H25" s="386"/>
      <c r="I25" s="386"/>
      <c r="J25" s="386"/>
      <c r="K25" s="258"/>
    </row>
    <row r="26" spans="2:11" s="229" customFormat="1" ht="15" customHeight="1">
      <c r="B26" s="260"/>
      <c r="C26" s="386" t="s">
        <v>3515</v>
      </c>
      <c r="D26" s="386"/>
      <c r="E26" s="386"/>
      <c r="F26" s="386"/>
      <c r="G26" s="386"/>
      <c r="H26" s="386"/>
      <c r="I26" s="386"/>
      <c r="J26" s="386"/>
      <c r="K26" s="258"/>
    </row>
    <row r="27" spans="2:11" s="229" customFormat="1" ht="15" customHeight="1">
      <c r="B27" s="260"/>
      <c r="C27" s="261"/>
      <c r="D27" s="386" t="s">
        <v>3516</v>
      </c>
      <c r="E27" s="386"/>
      <c r="F27" s="386"/>
      <c r="G27" s="386"/>
      <c r="H27" s="386"/>
      <c r="I27" s="386"/>
      <c r="J27" s="386"/>
      <c r="K27" s="258"/>
    </row>
    <row r="28" spans="2:11" s="229" customFormat="1" ht="15" customHeight="1">
      <c r="B28" s="260"/>
      <c r="C28" s="262"/>
      <c r="D28" s="386" t="s">
        <v>3517</v>
      </c>
      <c r="E28" s="386"/>
      <c r="F28" s="386"/>
      <c r="G28" s="386"/>
      <c r="H28" s="386"/>
      <c r="I28" s="386"/>
      <c r="J28" s="386"/>
      <c r="K28" s="258"/>
    </row>
    <row r="29" spans="2:11" s="229" customFormat="1" ht="12.75" customHeight="1">
      <c r="B29" s="260"/>
      <c r="C29" s="262"/>
      <c r="D29" s="262"/>
      <c r="E29" s="262"/>
      <c r="F29" s="262"/>
      <c r="G29" s="262"/>
      <c r="H29" s="262"/>
      <c r="I29" s="262"/>
      <c r="J29" s="262"/>
      <c r="K29" s="258"/>
    </row>
    <row r="30" spans="2:11" s="229" customFormat="1" ht="15" customHeight="1">
      <c r="B30" s="260"/>
      <c r="C30" s="262"/>
      <c r="D30" s="386" t="s">
        <v>3518</v>
      </c>
      <c r="E30" s="386"/>
      <c r="F30" s="386"/>
      <c r="G30" s="386"/>
      <c r="H30" s="386"/>
      <c r="I30" s="386"/>
      <c r="J30" s="386"/>
      <c r="K30" s="258"/>
    </row>
    <row r="31" spans="2:11" s="229" customFormat="1" ht="15" customHeight="1">
      <c r="B31" s="260"/>
      <c r="C31" s="262"/>
      <c r="D31" s="386" t="s">
        <v>3519</v>
      </c>
      <c r="E31" s="386"/>
      <c r="F31" s="386"/>
      <c r="G31" s="386"/>
      <c r="H31" s="386"/>
      <c r="I31" s="386"/>
      <c r="J31" s="386"/>
      <c r="K31" s="258"/>
    </row>
    <row r="32" spans="2:11" s="229" customFormat="1" ht="12.75" customHeight="1">
      <c r="B32" s="260"/>
      <c r="C32" s="262"/>
      <c r="D32" s="262"/>
      <c r="E32" s="262"/>
      <c r="F32" s="262"/>
      <c r="G32" s="262"/>
      <c r="H32" s="262"/>
      <c r="I32" s="262"/>
      <c r="J32" s="262"/>
      <c r="K32" s="258"/>
    </row>
    <row r="33" spans="2:11" s="229" customFormat="1" ht="15" customHeight="1">
      <c r="B33" s="260"/>
      <c r="C33" s="262"/>
      <c r="D33" s="386" t="s">
        <v>3520</v>
      </c>
      <c r="E33" s="386"/>
      <c r="F33" s="386"/>
      <c r="G33" s="386"/>
      <c r="H33" s="386"/>
      <c r="I33" s="386"/>
      <c r="J33" s="386"/>
      <c r="K33" s="258"/>
    </row>
    <row r="34" spans="2:11" s="229" customFormat="1" ht="15" customHeight="1">
      <c r="B34" s="260"/>
      <c r="C34" s="262"/>
      <c r="D34" s="386" t="s">
        <v>3521</v>
      </c>
      <c r="E34" s="386"/>
      <c r="F34" s="386"/>
      <c r="G34" s="386"/>
      <c r="H34" s="386"/>
      <c r="I34" s="386"/>
      <c r="J34" s="386"/>
      <c r="K34" s="258"/>
    </row>
    <row r="35" spans="2:11" s="229" customFormat="1" ht="15" customHeight="1">
      <c r="B35" s="260"/>
      <c r="C35" s="262"/>
      <c r="D35" s="386" t="s">
        <v>3522</v>
      </c>
      <c r="E35" s="386"/>
      <c r="F35" s="386"/>
      <c r="G35" s="386"/>
      <c r="H35" s="386"/>
      <c r="I35" s="386"/>
      <c r="J35" s="386"/>
      <c r="K35" s="258"/>
    </row>
    <row r="36" spans="2:11" s="229" customFormat="1" ht="15" customHeight="1">
      <c r="B36" s="260"/>
      <c r="C36" s="262"/>
      <c r="D36" s="261"/>
      <c r="E36" s="263" t="s">
        <v>157</v>
      </c>
      <c r="F36" s="261"/>
      <c r="G36" s="386" t="s">
        <v>3523</v>
      </c>
      <c r="H36" s="386"/>
      <c r="I36" s="386"/>
      <c r="J36" s="386"/>
      <c r="K36" s="258"/>
    </row>
    <row r="37" spans="2:11" s="229" customFormat="1" ht="30.75" customHeight="1">
      <c r="B37" s="260"/>
      <c r="C37" s="262"/>
      <c r="D37" s="261"/>
      <c r="E37" s="263" t="s">
        <v>3524</v>
      </c>
      <c r="F37" s="261"/>
      <c r="G37" s="386" t="s">
        <v>3525</v>
      </c>
      <c r="H37" s="386"/>
      <c r="I37" s="386"/>
      <c r="J37" s="386"/>
      <c r="K37" s="258"/>
    </row>
    <row r="38" spans="2:11" s="229" customFormat="1" ht="15" customHeight="1">
      <c r="B38" s="260"/>
      <c r="C38" s="262"/>
      <c r="D38" s="261"/>
      <c r="E38" s="263" t="s">
        <v>56</v>
      </c>
      <c r="F38" s="261"/>
      <c r="G38" s="386" t="s">
        <v>3526</v>
      </c>
      <c r="H38" s="386"/>
      <c r="I38" s="386"/>
      <c r="J38" s="386"/>
      <c r="K38" s="258"/>
    </row>
    <row r="39" spans="2:11" s="229" customFormat="1" ht="15" customHeight="1">
      <c r="B39" s="260"/>
      <c r="C39" s="262"/>
      <c r="D39" s="261"/>
      <c r="E39" s="263" t="s">
        <v>57</v>
      </c>
      <c r="F39" s="261"/>
      <c r="G39" s="386" t="s">
        <v>3527</v>
      </c>
      <c r="H39" s="386"/>
      <c r="I39" s="386"/>
      <c r="J39" s="386"/>
      <c r="K39" s="258"/>
    </row>
    <row r="40" spans="2:11" s="229" customFormat="1" ht="15" customHeight="1">
      <c r="B40" s="260"/>
      <c r="C40" s="262"/>
      <c r="D40" s="261"/>
      <c r="E40" s="263" t="s">
        <v>158</v>
      </c>
      <c r="F40" s="261"/>
      <c r="G40" s="386" t="s">
        <v>3528</v>
      </c>
      <c r="H40" s="386"/>
      <c r="I40" s="386"/>
      <c r="J40" s="386"/>
      <c r="K40" s="258"/>
    </row>
    <row r="41" spans="2:11" s="229" customFormat="1" ht="15" customHeight="1">
      <c r="B41" s="260"/>
      <c r="C41" s="262"/>
      <c r="D41" s="261"/>
      <c r="E41" s="263" t="s">
        <v>159</v>
      </c>
      <c r="F41" s="261"/>
      <c r="G41" s="386" t="s">
        <v>3529</v>
      </c>
      <c r="H41" s="386"/>
      <c r="I41" s="386"/>
      <c r="J41" s="386"/>
      <c r="K41" s="258"/>
    </row>
    <row r="42" spans="2:11" s="229" customFormat="1" ht="15" customHeight="1">
      <c r="B42" s="260"/>
      <c r="C42" s="262"/>
      <c r="D42" s="261"/>
      <c r="E42" s="263" t="s">
        <v>3530</v>
      </c>
      <c r="F42" s="261"/>
      <c r="G42" s="386" t="s">
        <v>3531</v>
      </c>
      <c r="H42" s="386"/>
      <c r="I42" s="386"/>
      <c r="J42" s="386"/>
      <c r="K42" s="258"/>
    </row>
    <row r="43" spans="2:11" s="229" customFormat="1" ht="15" customHeight="1">
      <c r="B43" s="260"/>
      <c r="C43" s="262"/>
      <c r="D43" s="261"/>
      <c r="E43" s="263"/>
      <c r="F43" s="261"/>
      <c r="G43" s="386" t="s">
        <v>3532</v>
      </c>
      <c r="H43" s="386"/>
      <c r="I43" s="386"/>
      <c r="J43" s="386"/>
      <c r="K43" s="258"/>
    </row>
    <row r="44" spans="2:11" s="229" customFormat="1" ht="15" customHeight="1">
      <c r="B44" s="260"/>
      <c r="C44" s="262"/>
      <c r="D44" s="261"/>
      <c r="E44" s="263" t="s">
        <v>3533</v>
      </c>
      <c r="F44" s="261"/>
      <c r="G44" s="386" t="s">
        <v>3534</v>
      </c>
      <c r="H44" s="386"/>
      <c r="I44" s="386"/>
      <c r="J44" s="386"/>
      <c r="K44" s="258"/>
    </row>
    <row r="45" spans="2:11" s="229" customFormat="1" ht="15" customHeight="1">
      <c r="B45" s="260"/>
      <c r="C45" s="262"/>
      <c r="D45" s="261"/>
      <c r="E45" s="263" t="s">
        <v>161</v>
      </c>
      <c r="F45" s="261"/>
      <c r="G45" s="386" t="s">
        <v>3535</v>
      </c>
      <c r="H45" s="386"/>
      <c r="I45" s="386"/>
      <c r="J45" s="386"/>
      <c r="K45" s="258"/>
    </row>
    <row r="46" spans="2:11" s="229" customFormat="1" ht="12.75" customHeight="1">
      <c r="B46" s="260"/>
      <c r="C46" s="262"/>
      <c r="D46" s="261"/>
      <c r="E46" s="261"/>
      <c r="F46" s="261"/>
      <c r="G46" s="261"/>
      <c r="H46" s="261"/>
      <c r="I46" s="261"/>
      <c r="J46" s="261"/>
      <c r="K46" s="258"/>
    </row>
    <row r="47" spans="2:11" s="229" customFormat="1" ht="15" customHeight="1">
      <c r="B47" s="260"/>
      <c r="C47" s="262"/>
      <c r="D47" s="386" t="s">
        <v>3536</v>
      </c>
      <c r="E47" s="386"/>
      <c r="F47" s="386"/>
      <c r="G47" s="386"/>
      <c r="H47" s="386"/>
      <c r="I47" s="386"/>
      <c r="J47" s="386"/>
      <c r="K47" s="258"/>
    </row>
    <row r="48" spans="2:11" s="229" customFormat="1" ht="15" customHeight="1">
      <c r="B48" s="260"/>
      <c r="C48" s="262"/>
      <c r="D48" s="262"/>
      <c r="E48" s="386" t="s">
        <v>3537</v>
      </c>
      <c r="F48" s="386"/>
      <c r="G48" s="386"/>
      <c r="H48" s="386"/>
      <c r="I48" s="386"/>
      <c r="J48" s="386"/>
      <c r="K48" s="258"/>
    </row>
    <row r="49" spans="2:11" s="229" customFormat="1" ht="15" customHeight="1">
      <c r="B49" s="260"/>
      <c r="C49" s="262"/>
      <c r="D49" s="262"/>
      <c r="E49" s="386" t="s">
        <v>3538</v>
      </c>
      <c r="F49" s="386"/>
      <c r="G49" s="386"/>
      <c r="H49" s="386"/>
      <c r="I49" s="386"/>
      <c r="J49" s="386"/>
      <c r="K49" s="258"/>
    </row>
    <row r="50" spans="2:11" s="229" customFormat="1" ht="15" customHeight="1">
      <c r="B50" s="260"/>
      <c r="C50" s="262"/>
      <c r="D50" s="262"/>
      <c r="E50" s="386" t="s">
        <v>3539</v>
      </c>
      <c r="F50" s="386"/>
      <c r="G50" s="386"/>
      <c r="H50" s="386"/>
      <c r="I50" s="386"/>
      <c r="J50" s="386"/>
      <c r="K50" s="258"/>
    </row>
    <row r="51" spans="2:11" s="229" customFormat="1" ht="15" customHeight="1">
      <c r="B51" s="260"/>
      <c r="C51" s="262"/>
      <c r="D51" s="386" t="s">
        <v>3540</v>
      </c>
      <c r="E51" s="386"/>
      <c r="F51" s="386"/>
      <c r="G51" s="386"/>
      <c r="H51" s="386"/>
      <c r="I51" s="386"/>
      <c r="J51" s="386"/>
      <c r="K51" s="258"/>
    </row>
    <row r="52" spans="2:11" s="229" customFormat="1" ht="25.5" customHeight="1">
      <c r="B52" s="257"/>
      <c r="C52" s="387" t="s">
        <v>3541</v>
      </c>
      <c r="D52" s="387"/>
      <c r="E52" s="387"/>
      <c r="F52" s="387"/>
      <c r="G52" s="387"/>
      <c r="H52" s="387"/>
      <c r="I52" s="387"/>
      <c r="J52" s="387"/>
      <c r="K52" s="258"/>
    </row>
    <row r="53" spans="2:11" s="229" customFormat="1" ht="5.25" customHeight="1">
      <c r="B53" s="257"/>
      <c r="C53" s="259"/>
      <c r="D53" s="259"/>
      <c r="E53" s="259"/>
      <c r="F53" s="259"/>
      <c r="G53" s="259"/>
      <c r="H53" s="259"/>
      <c r="I53" s="259"/>
      <c r="J53" s="259"/>
      <c r="K53" s="258"/>
    </row>
    <row r="54" spans="2:11" s="229" customFormat="1" ht="15" customHeight="1">
      <c r="B54" s="257"/>
      <c r="C54" s="386" t="s">
        <v>3542</v>
      </c>
      <c r="D54" s="386"/>
      <c r="E54" s="386"/>
      <c r="F54" s="386"/>
      <c r="G54" s="386"/>
      <c r="H54" s="386"/>
      <c r="I54" s="386"/>
      <c r="J54" s="386"/>
      <c r="K54" s="258"/>
    </row>
    <row r="55" spans="2:11" s="229" customFormat="1" ht="15" customHeight="1">
      <c r="B55" s="257"/>
      <c r="C55" s="386" t="s">
        <v>3543</v>
      </c>
      <c r="D55" s="386"/>
      <c r="E55" s="386"/>
      <c r="F55" s="386"/>
      <c r="G55" s="386"/>
      <c r="H55" s="386"/>
      <c r="I55" s="386"/>
      <c r="J55" s="386"/>
      <c r="K55" s="258"/>
    </row>
    <row r="56" spans="2:11" s="229" customFormat="1" ht="12.75" customHeight="1">
      <c r="B56" s="257"/>
      <c r="C56" s="261"/>
      <c r="D56" s="261"/>
      <c r="E56" s="261"/>
      <c r="F56" s="261"/>
      <c r="G56" s="261"/>
      <c r="H56" s="261"/>
      <c r="I56" s="261"/>
      <c r="J56" s="261"/>
      <c r="K56" s="258"/>
    </row>
    <row r="57" spans="2:11" s="229" customFormat="1" ht="15" customHeight="1">
      <c r="B57" s="257"/>
      <c r="C57" s="386" t="s">
        <v>3544</v>
      </c>
      <c r="D57" s="386"/>
      <c r="E57" s="386"/>
      <c r="F57" s="386"/>
      <c r="G57" s="386"/>
      <c r="H57" s="386"/>
      <c r="I57" s="386"/>
      <c r="J57" s="386"/>
      <c r="K57" s="258"/>
    </row>
    <row r="58" spans="2:11" s="229" customFormat="1" ht="15" customHeight="1">
      <c r="B58" s="257"/>
      <c r="C58" s="262"/>
      <c r="D58" s="386" t="s">
        <v>3545</v>
      </c>
      <c r="E58" s="386"/>
      <c r="F58" s="386"/>
      <c r="G58" s="386"/>
      <c r="H58" s="386"/>
      <c r="I58" s="386"/>
      <c r="J58" s="386"/>
      <c r="K58" s="258"/>
    </row>
    <row r="59" spans="2:11" s="229" customFormat="1" ht="15" customHeight="1">
      <c r="B59" s="257"/>
      <c r="C59" s="262"/>
      <c r="D59" s="386" t="s">
        <v>3546</v>
      </c>
      <c r="E59" s="386"/>
      <c r="F59" s="386"/>
      <c r="G59" s="386"/>
      <c r="H59" s="386"/>
      <c r="I59" s="386"/>
      <c r="J59" s="386"/>
      <c r="K59" s="258"/>
    </row>
    <row r="60" spans="2:11" s="229" customFormat="1" ht="15" customHeight="1">
      <c r="B60" s="257"/>
      <c r="C60" s="262"/>
      <c r="D60" s="386" t="s">
        <v>3547</v>
      </c>
      <c r="E60" s="386"/>
      <c r="F60" s="386"/>
      <c r="G60" s="386"/>
      <c r="H60" s="386"/>
      <c r="I60" s="386"/>
      <c r="J60" s="386"/>
      <c r="K60" s="258"/>
    </row>
    <row r="61" spans="2:11" s="229" customFormat="1" ht="15" customHeight="1">
      <c r="B61" s="257"/>
      <c r="C61" s="262"/>
      <c r="D61" s="386" t="s">
        <v>3548</v>
      </c>
      <c r="E61" s="386"/>
      <c r="F61" s="386"/>
      <c r="G61" s="386"/>
      <c r="H61" s="386"/>
      <c r="I61" s="386"/>
      <c r="J61" s="386"/>
      <c r="K61" s="258"/>
    </row>
    <row r="62" spans="2:11" s="229" customFormat="1" ht="15" customHeight="1">
      <c r="B62" s="257"/>
      <c r="C62" s="262"/>
      <c r="D62" s="388" t="s">
        <v>3549</v>
      </c>
      <c r="E62" s="388"/>
      <c r="F62" s="388"/>
      <c r="G62" s="388"/>
      <c r="H62" s="388"/>
      <c r="I62" s="388"/>
      <c r="J62" s="388"/>
      <c r="K62" s="258"/>
    </row>
    <row r="63" spans="2:11" s="229" customFormat="1" ht="15" customHeight="1">
      <c r="B63" s="257"/>
      <c r="C63" s="262"/>
      <c r="D63" s="386" t="s">
        <v>3550</v>
      </c>
      <c r="E63" s="386"/>
      <c r="F63" s="386"/>
      <c r="G63" s="386"/>
      <c r="H63" s="386"/>
      <c r="I63" s="386"/>
      <c r="J63" s="386"/>
      <c r="K63" s="258"/>
    </row>
    <row r="64" spans="2:11" s="229" customFormat="1" ht="12.75" customHeight="1">
      <c r="B64" s="257"/>
      <c r="C64" s="262"/>
      <c r="D64" s="262"/>
      <c r="E64" s="265"/>
      <c r="F64" s="262"/>
      <c r="G64" s="262"/>
      <c r="H64" s="262"/>
      <c r="I64" s="262"/>
      <c r="J64" s="262"/>
      <c r="K64" s="258"/>
    </row>
    <row r="65" spans="2:11" s="229" customFormat="1" ht="15" customHeight="1">
      <c r="B65" s="257"/>
      <c r="C65" s="262"/>
      <c r="D65" s="386" t="s">
        <v>3551</v>
      </c>
      <c r="E65" s="386"/>
      <c r="F65" s="386"/>
      <c r="G65" s="386"/>
      <c r="H65" s="386"/>
      <c r="I65" s="386"/>
      <c r="J65" s="386"/>
      <c r="K65" s="258"/>
    </row>
    <row r="66" spans="2:11" s="229" customFormat="1" ht="15" customHeight="1">
      <c r="B66" s="257"/>
      <c r="C66" s="262"/>
      <c r="D66" s="388" t="s">
        <v>3552</v>
      </c>
      <c r="E66" s="388"/>
      <c r="F66" s="388"/>
      <c r="G66" s="388"/>
      <c r="H66" s="388"/>
      <c r="I66" s="388"/>
      <c r="J66" s="388"/>
      <c r="K66" s="258"/>
    </row>
    <row r="67" spans="2:11" s="229" customFormat="1" ht="15" customHeight="1">
      <c r="B67" s="257"/>
      <c r="C67" s="262"/>
      <c r="D67" s="386" t="s">
        <v>3553</v>
      </c>
      <c r="E67" s="386"/>
      <c r="F67" s="386"/>
      <c r="G67" s="386"/>
      <c r="H67" s="386"/>
      <c r="I67" s="386"/>
      <c r="J67" s="386"/>
      <c r="K67" s="258"/>
    </row>
    <row r="68" spans="2:11" s="229" customFormat="1" ht="15" customHeight="1">
      <c r="B68" s="257"/>
      <c r="C68" s="262"/>
      <c r="D68" s="386" t="s">
        <v>3554</v>
      </c>
      <c r="E68" s="386"/>
      <c r="F68" s="386"/>
      <c r="G68" s="386"/>
      <c r="H68" s="386"/>
      <c r="I68" s="386"/>
      <c r="J68" s="386"/>
      <c r="K68" s="258"/>
    </row>
    <row r="69" spans="2:11" s="229" customFormat="1" ht="15" customHeight="1">
      <c r="B69" s="257"/>
      <c r="C69" s="262"/>
      <c r="D69" s="386" t="s">
        <v>3555</v>
      </c>
      <c r="E69" s="386"/>
      <c r="F69" s="386"/>
      <c r="G69" s="386"/>
      <c r="H69" s="386"/>
      <c r="I69" s="386"/>
      <c r="J69" s="386"/>
      <c r="K69" s="258"/>
    </row>
    <row r="70" spans="2:11" s="229" customFormat="1" ht="15" customHeight="1">
      <c r="B70" s="257"/>
      <c r="C70" s="262"/>
      <c r="D70" s="386" t="s">
        <v>3556</v>
      </c>
      <c r="E70" s="386"/>
      <c r="F70" s="386"/>
      <c r="G70" s="386"/>
      <c r="H70" s="386"/>
      <c r="I70" s="386"/>
      <c r="J70" s="386"/>
      <c r="K70" s="258"/>
    </row>
    <row r="71" spans="2:11" s="229" customFormat="1" ht="12.75" customHeight="1">
      <c r="B71" s="266"/>
      <c r="C71" s="267"/>
      <c r="D71" s="267"/>
      <c r="E71" s="267"/>
      <c r="F71" s="267"/>
      <c r="G71" s="267"/>
      <c r="H71" s="267"/>
      <c r="I71" s="267"/>
      <c r="J71" s="267"/>
      <c r="K71" s="268"/>
    </row>
    <row r="72" spans="2:11" s="229" customFormat="1" ht="18.75" customHeight="1">
      <c r="B72" s="269"/>
      <c r="C72" s="269"/>
      <c r="D72" s="269"/>
      <c r="E72" s="269"/>
      <c r="F72" s="269"/>
      <c r="G72" s="269"/>
      <c r="H72" s="269"/>
      <c r="I72" s="269"/>
      <c r="J72" s="269"/>
      <c r="K72" s="270"/>
    </row>
    <row r="73" spans="2:11" s="229" customFormat="1" ht="18.75" customHeight="1">
      <c r="B73" s="270"/>
      <c r="C73" s="270"/>
      <c r="D73" s="270"/>
      <c r="E73" s="270"/>
      <c r="F73" s="270"/>
      <c r="G73" s="270"/>
      <c r="H73" s="270"/>
      <c r="I73" s="270"/>
      <c r="J73" s="270"/>
      <c r="K73" s="270"/>
    </row>
    <row r="74" spans="2:11" s="229" customFormat="1" ht="7.5" customHeight="1">
      <c r="B74" s="271"/>
      <c r="C74" s="272"/>
      <c r="D74" s="272"/>
      <c r="E74" s="272"/>
      <c r="F74" s="272"/>
      <c r="G74" s="272"/>
      <c r="H74" s="272"/>
      <c r="I74" s="272"/>
      <c r="J74" s="272"/>
      <c r="K74" s="273"/>
    </row>
    <row r="75" spans="2:11" s="229" customFormat="1" ht="45" customHeight="1">
      <c r="B75" s="274"/>
      <c r="C75" s="381" t="s">
        <v>3557</v>
      </c>
      <c r="D75" s="381"/>
      <c r="E75" s="381"/>
      <c r="F75" s="381"/>
      <c r="G75" s="381"/>
      <c r="H75" s="381"/>
      <c r="I75" s="381"/>
      <c r="J75" s="381"/>
      <c r="K75" s="275"/>
    </row>
    <row r="76" spans="2:11" s="229" customFormat="1" ht="17.25" customHeight="1">
      <c r="B76" s="274"/>
      <c r="C76" s="276" t="s">
        <v>3558</v>
      </c>
      <c r="D76" s="276"/>
      <c r="E76" s="276"/>
      <c r="F76" s="276" t="s">
        <v>3559</v>
      </c>
      <c r="G76" s="277"/>
      <c r="H76" s="276" t="s">
        <v>57</v>
      </c>
      <c r="I76" s="276" t="s">
        <v>60</v>
      </c>
      <c r="J76" s="276" t="s">
        <v>3560</v>
      </c>
      <c r="K76" s="275"/>
    </row>
    <row r="77" spans="2:11" s="229" customFormat="1" ht="17.25" customHeight="1">
      <c r="B77" s="274"/>
      <c r="C77" s="278" t="s">
        <v>3561</v>
      </c>
      <c r="D77" s="278"/>
      <c r="E77" s="278"/>
      <c r="F77" s="279" t="s">
        <v>3562</v>
      </c>
      <c r="G77" s="280"/>
      <c r="H77" s="278"/>
      <c r="I77" s="278"/>
      <c r="J77" s="278" t="s">
        <v>3563</v>
      </c>
      <c r="K77" s="275"/>
    </row>
    <row r="78" spans="2:11" s="229" customFormat="1" ht="5.25" customHeight="1">
      <c r="B78" s="274"/>
      <c r="C78" s="281"/>
      <c r="D78" s="281"/>
      <c r="E78" s="281"/>
      <c r="F78" s="281"/>
      <c r="G78" s="282"/>
      <c r="H78" s="281"/>
      <c r="I78" s="281"/>
      <c r="J78" s="281"/>
      <c r="K78" s="275"/>
    </row>
    <row r="79" spans="2:11" s="229" customFormat="1" ht="15" customHeight="1">
      <c r="B79" s="274"/>
      <c r="C79" s="263" t="s">
        <v>56</v>
      </c>
      <c r="D79" s="283"/>
      <c r="E79" s="283"/>
      <c r="F79" s="284" t="s">
        <v>3564</v>
      </c>
      <c r="G79" s="285"/>
      <c r="H79" s="263" t="s">
        <v>3565</v>
      </c>
      <c r="I79" s="263" t="s">
        <v>3566</v>
      </c>
      <c r="J79" s="263">
        <v>20</v>
      </c>
      <c r="K79" s="275"/>
    </row>
    <row r="80" spans="2:11" s="229" customFormat="1" ht="15" customHeight="1">
      <c r="B80" s="274"/>
      <c r="C80" s="263" t="s">
        <v>3567</v>
      </c>
      <c r="D80" s="263"/>
      <c r="E80" s="263"/>
      <c r="F80" s="284" t="s">
        <v>3564</v>
      </c>
      <c r="G80" s="285"/>
      <c r="H80" s="263" t="s">
        <v>3568</v>
      </c>
      <c r="I80" s="263" t="s">
        <v>3566</v>
      </c>
      <c r="J80" s="263">
        <v>120</v>
      </c>
      <c r="K80" s="275"/>
    </row>
    <row r="81" spans="2:11" s="229" customFormat="1" ht="15" customHeight="1">
      <c r="B81" s="286"/>
      <c r="C81" s="263" t="s">
        <v>3569</v>
      </c>
      <c r="D81" s="263"/>
      <c r="E81" s="263"/>
      <c r="F81" s="284" t="s">
        <v>3570</v>
      </c>
      <c r="G81" s="285"/>
      <c r="H81" s="263" t="s">
        <v>3571</v>
      </c>
      <c r="I81" s="263" t="s">
        <v>3566</v>
      </c>
      <c r="J81" s="263">
        <v>50</v>
      </c>
      <c r="K81" s="275"/>
    </row>
    <row r="82" spans="2:11" s="229" customFormat="1" ht="15" customHeight="1">
      <c r="B82" s="286"/>
      <c r="C82" s="263" t="s">
        <v>3572</v>
      </c>
      <c r="D82" s="263"/>
      <c r="E82" s="263"/>
      <c r="F82" s="284" t="s">
        <v>3564</v>
      </c>
      <c r="G82" s="285"/>
      <c r="H82" s="263" t="s">
        <v>3573</v>
      </c>
      <c r="I82" s="263" t="s">
        <v>3574</v>
      </c>
      <c r="J82" s="263"/>
      <c r="K82" s="275"/>
    </row>
    <row r="83" spans="2:11" s="229" customFormat="1" ht="15" customHeight="1">
      <c r="B83" s="286"/>
      <c r="C83" s="287" t="s">
        <v>3575</v>
      </c>
      <c r="D83" s="287"/>
      <c r="E83" s="287"/>
      <c r="F83" s="288" t="s">
        <v>3570</v>
      </c>
      <c r="G83" s="287"/>
      <c r="H83" s="287" t="s">
        <v>3576</v>
      </c>
      <c r="I83" s="287" t="s">
        <v>3566</v>
      </c>
      <c r="J83" s="287">
        <v>15</v>
      </c>
      <c r="K83" s="275"/>
    </row>
    <row r="84" spans="2:11" s="229" customFormat="1" ht="15" customHeight="1">
      <c r="B84" s="286"/>
      <c r="C84" s="287" t="s">
        <v>3577</v>
      </c>
      <c r="D84" s="287"/>
      <c r="E84" s="287"/>
      <c r="F84" s="288" t="s">
        <v>3570</v>
      </c>
      <c r="G84" s="287"/>
      <c r="H84" s="287" t="s">
        <v>3578</v>
      </c>
      <c r="I84" s="287" t="s">
        <v>3566</v>
      </c>
      <c r="J84" s="287">
        <v>15</v>
      </c>
      <c r="K84" s="275"/>
    </row>
    <row r="85" spans="2:11" s="229" customFormat="1" ht="15" customHeight="1">
      <c r="B85" s="286"/>
      <c r="C85" s="287" t="s">
        <v>3579</v>
      </c>
      <c r="D85" s="287"/>
      <c r="E85" s="287"/>
      <c r="F85" s="288" t="s">
        <v>3570</v>
      </c>
      <c r="G85" s="287"/>
      <c r="H85" s="287" t="s">
        <v>3580</v>
      </c>
      <c r="I85" s="287" t="s">
        <v>3566</v>
      </c>
      <c r="J85" s="287">
        <v>20</v>
      </c>
      <c r="K85" s="275"/>
    </row>
    <row r="86" spans="2:11" s="229" customFormat="1" ht="15" customHeight="1">
      <c r="B86" s="286"/>
      <c r="C86" s="287" t="s">
        <v>3581</v>
      </c>
      <c r="D86" s="287"/>
      <c r="E86" s="287"/>
      <c r="F86" s="288" t="s">
        <v>3570</v>
      </c>
      <c r="G86" s="287"/>
      <c r="H86" s="287" t="s">
        <v>3582</v>
      </c>
      <c r="I86" s="287" t="s">
        <v>3566</v>
      </c>
      <c r="J86" s="287">
        <v>20</v>
      </c>
      <c r="K86" s="275"/>
    </row>
    <row r="87" spans="2:11" s="229" customFormat="1" ht="15" customHeight="1">
      <c r="B87" s="286"/>
      <c r="C87" s="263" t="s">
        <v>3583</v>
      </c>
      <c r="D87" s="263"/>
      <c r="E87" s="263"/>
      <c r="F87" s="284" t="s">
        <v>3570</v>
      </c>
      <c r="G87" s="285"/>
      <c r="H87" s="263" t="s">
        <v>3584</v>
      </c>
      <c r="I87" s="263" t="s">
        <v>3566</v>
      </c>
      <c r="J87" s="263">
        <v>50</v>
      </c>
      <c r="K87" s="275"/>
    </row>
    <row r="88" spans="2:11" s="229" customFormat="1" ht="15" customHeight="1">
      <c r="B88" s="286"/>
      <c r="C88" s="263" t="s">
        <v>3585</v>
      </c>
      <c r="D88" s="263"/>
      <c r="E88" s="263"/>
      <c r="F88" s="284" t="s">
        <v>3570</v>
      </c>
      <c r="G88" s="285"/>
      <c r="H88" s="263" t="s">
        <v>3586</v>
      </c>
      <c r="I88" s="263" t="s">
        <v>3566</v>
      </c>
      <c r="J88" s="263">
        <v>20</v>
      </c>
      <c r="K88" s="275"/>
    </row>
    <row r="89" spans="2:11" s="229" customFormat="1" ht="15" customHeight="1">
      <c r="B89" s="286"/>
      <c r="C89" s="263" t="s">
        <v>3587</v>
      </c>
      <c r="D89" s="263"/>
      <c r="E89" s="263"/>
      <c r="F89" s="284" t="s">
        <v>3570</v>
      </c>
      <c r="G89" s="285"/>
      <c r="H89" s="263" t="s">
        <v>3588</v>
      </c>
      <c r="I89" s="263" t="s">
        <v>3566</v>
      </c>
      <c r="J89" s="263">
        <v>20</v>
      </c>
      <c r="K89" s="275"/>
    </row>
    <row r="90" spans="2:11" s="229" customFormat="1" ht="15" customHeight="1">
      <c r="B90" s="286"/>
      <c r="C90" s="263" t="s">
        <v>3589</v>
      </c>
      <c r="D90" s="263"/>
      <c r="E90" s="263"/>
      <c r="F90" s="284" t="s">
        <v>3570</v>
      </c>
      <c r="G90" s="285"/>
      <c r="H90" s="263" t="s">
        <v>3590</v>
      </c>
      <c r="I90" s="263" t="s">
        <v>3566</v>
      </c>
      <c r="J90" s="263">
        <v>50</v>
      </c>
      <c r="K90" s="275"/>
    </row>
    <row r="91" spans="2:11" s="229" customFormat="1" ht="15" customHeight="1">
      <c r="B91" s="286"/>
      <c r="C91" s="263" t="s">
        <v>3591</v>
      </c>
      <c r="D91" s="263"/>
      <c r="E91" s="263"/>
      <c r="F91" s="284" t="s">
        <v>3570</v>
      </c>
      <c r="G91" s="285"/>
      <c r="H91" s="263" t="s">
        <v>3591</v>
      </c>
      <c r="I91" s="263" t="s">
        <v>3566</v>
      </c>
      <c r="J91" s="263">
        <v>50</v>
      </c>
      <c r="K91" s="275"/>
    </row>
    <row r="92" spans="2:11" s="229" customFormat="1" ht="15" customHeight="1">
      <c r="B92" s="286"/>
      <c r="C92" s="263" t="s">
        <v>3592</v>
      </c>
      <c r="D92" s="263"/>
      <c r="E92" s="263"/>
      <c r="F92" s="284" t="s">
        <v>3570</v>
      </c>
      <c r="G92" s="285"/>
      <c r="H92" s="263" t="s">
        <v>3593</v>
      </c>
      <c r="I92" s="263" t="s">
        <v>3566</v>
      </c>
      <c r="J92" s="263">
        <v>255</v>
      </c>
      <c r="K92" s="275"/>
    </row>
    <row r="93" spans="2:11" s="229" customFormat="1" ht="15" customHeight="1">
      <c r="B93" s="286"/>
      <c r="C93" s="263" t="s">
        <v>3594</v>
      </c>
      <c r="D93" s="263"/>
      <c r="E93" s="263"/>
      <c r="F93" s="284" t="s">
        <v>3564</v>
      </c>
      <c r="G93" s="285"/>
      <c r="H93" s="263" t="s">
        <v>3595</v>
      </c>
      <c r="I93" s="263" t="s">
        <v>3596</v>
      </c>
      <c r="J93" s="263"/>
      <c r="K93" s="275"/>
    </row>
    <row r="94" spans="2:11" s="229" customFormat="1" ht="15" customHeight="1">
      <c r="B94" s="286"/>
      <c r="C94" s="263" t="s">
        <v>3597</v>
      </c>
      <c r="D94" s="263"/>
      <c r="E94" s="263"/>
      <c r="F94" s="284" t="s">
        <v>3564</v>
      </c>
      <c r="G94" s="285"/>
      <c r="H94" s="263" t="s">
        <v>3598</v>
      </c>
      <c r="I94" s="263" t="s">
        <v>3599</v>
      </c>
      <c r="J94" s="263"/>
      <c r="K94" s="275"/>
    </row>
    <row r="95" spans="2:11" s="229" customFormat="1" ht="15" customHeight="1">
      <c r="B95" s="286"/>
      <c r="C95" s="263" t="s">
        <v>3600</v>
      </c>
      <c r="D95" s="263"/>
      <c r="E95" s="263"/>
      <c r="F95" s="284" t="s">
        <v>3564</v>
      </c>
      <c r="G95" s="285"/>
      <c r="H95" s="263" t="s">
        <v>3600</v>
      </c>
      <c r="I95" s="263" t="s">
        <v>3599</v>
      </c>
      <c r="J95" s="263"/>
      <c r="K95" s="275"/>
    </row>
    <row r="96" spans="2:11" s="229" customFormat="1" ht="15" customHeight="1">
      <c r="B96" s="286"/>
      <c r="C96" s="263" t="s">
        <v>41</v>
      </c>
      <c r="D96" s="263"/>
      <c r="E96" s="263"/>
      <c r="F96" s="284" t="s">
        <v>3564</v>
      </c>
      <c r="G96" s="285"/>
      <c r="H96" s="263" t="s">
        <v>3601</v>
      </c>
      <c r="I96" s="263" t="s">
        <v>3599</v>
      </c>
      <c r="J96" s="263"/>
      <c r="K96" s="275"/>
    </row>
    <row r="97" spans="2:11" s="229" customFormat="1" ht="15" customHeight="1">
      <c r="B97" s="286"/>
      <c r="C97" s="263" t="s">
        <v>51</v>
      </c>
      <c r="D97" s="263"/>
      <c r="E97" s="263"/>
      <c r="F97" s="284" t="s">
        <v>3564</v>
      </c>
      <c r="G97" s="285"/>
      <c r="H97" s="263" t="s">
        <v>3602</v>
      </c>
      <c r="I97" s="263" t="s">
        <v>3599</v>
      </c>
      <c r="J97" s="263"/>
      <c r="K97" s="275"/>
    </row>
    <row r="98" spans="2:11" s="229" customFormat="1" ht="15" customHeight="1">
      <c r="B98" s="289"/>
      <c r="C98" s="290"/>
      <c r="D98" s="290"/>
      <c r="E98" s="290"/>
      <c r="F98" s="290"/>
      <c r="G98" s="290"/>
      <c r="H98" s="290"/>
      <c r="I98" s="290"/>
      <c r="J98" s="290"/>
      <c r="K98" s="291"/>
    </row>
    <row r="99" spans="2:11" s="229" customFormat="1" ht="18.75" customHeight="1">
      <c r="B99" s="292"/>
      <c r="C99" s="293"/>
      <c r="D99" s="293"/>
      <c r="E99" s="293"/>
      <c r="F99" s="293"/>
      <c r="G99" s="293"/>
      <c r="H99" s="293"/>
      <c r="I99" s="293"/>
      <c r="J99" s="293"/>
      <c r="K99" s="292"/>
    </row>
    <row r="100" spans="2:11" s="229" customFormat="1" ht="18.75" customHeight="1">
      <c r="B100" s="270"/>
      <c r="C100" s="270"/>
      <c r="D100" s="270"/>
      <c r="E100" s="270"/>
      <c r="F100" s="270"/>
      <c r="G100" s="270"/>
      <c r="H100" s="270"/>
      <c r="I100" s="270"/>
      <c r="J100" s="270"/>
      <c r="K100" s="270"/>
    </row>
    <row r="101" spans="2:11" s="229" customFormat="1" ht="7.5" customHeight="1">
      <c r="B101" s="271"/>
      <c r="C101" s="272"/>
      <c r="D101" s="272"/>
      <c r="E101" s="272"/>
      <c r="F101" s="272"/>
      <c r="G101" s="272"/>
      <c r="H101" s="272"/>
      <c r="I101" s="272"/>
      <c r="J101" s="272"/>
      <c r="K101" s="273"/>
    </row>
    <row r="102" spans="2:11" s="229" customFormat="1" ht="45" customHeight="1">
      <c r="B102" s="274"/>
      <c r="C102" s="381" t="s">
        <v>3603</v>
      </c>
      <c r="D102" s="381"/>
      <c r="E102" s="381"/>
      <c r="F102" s="381"/>
      <c r="G102" s="381"/>
      <c r="H102" s="381"/>
      <c r="I102" s="381"/>
      <c r="J102" s="381"/>
      <c r="K102" s="275"/>
    </row>
    <row r="103" spans="2:11" s="229" customFormat="1" ht="17.25" customHeight="1">
      <c r="B103" s="274"/>
      <c r="C103" s="276" t="s">
        <v>3558</v>
      </c>
      <c r="D103" s="276"/>
      <c r="E103" s="276"/>
      <c r="F103" s="276" t="s">
        <v>3559</v>
      </c>
      <c r="G103" s="277"/>
      <c r="H103" s="276" t="s">
        <v>57</v>
      </c>
      <c r="I103" s="276" t="s">
        <v>60</v>
      </c>
      <c r="J103" s="276" t="s">
        <v>3560</v>
      </c>
      <c r="K103" s="275"/>
    </row>
    <row r="104" spans="2:11" s="229" customFormat="1" ht="17.25" customHeight="1">
      <c r="B104" s="274"/>
      <c r="C104" s="278" t="s">
        <v>3561</v>
      </c>
      <c r="D104" s="278"/>
      <c r="E104" s="278"/>
      <c r="F104" s="279" t="s">
        <v>3562</v>
      </c>
      <c r="G104" s="280"/>
      <c r="H104" s="278"/>
      <c r="I104" s="278"/>
      <c r="J104" s="278" t="s">
        <v>3563</v>
      </c>
      <c r="K104" s="275"/>
    </row>
    <row r="105" spans="2:11" s="229" customFormat="1" ht="5.25" customHeight="1">
      <c r="B105" s="274"/>
      <c r="C105" s="276"/>
      <c r="D105" s="276"/>
      <c r="E105" s="276"/>
      <c r="F105" s="276"/>
      <c r="G105" s="294"/>
      <c r="H105" s="276"/>
      <c r="I105" s="276"/>
      <c r="J105" s="276"/>
      <c r="K105" s="275"/>
    </row>
    <row r="106" spans="2:11" s="229" customFormat="1" ht="15" customHeight="1">
      <c r="B106" s="274"/>
      <c r="C106" s="263" t="s">
        <v>56</v>
      </c>
      <c r="D106" s="283"/>
      <c r="E106" s="283"/>
      <c r="F106" s="284" t="s">
        <v>3564</v>
      </c>
      <c r="G106" s="263"/>
      <c r="H106" s="263" t="s">
        <v>3604</v>
      </c>
      <c r="I106" s="263" t="s">
        <v>3566</v>
      </c>
      <c r="J106" s="263">
        <v>20</v>
      </c>
      <c r="K106" s="275"/>
    </row>
    <row r="107" spans="2:11" s="229" customFormat="1" ht="15" customHeight="1">
      <c r="B107" s="274"/>
      <c r="C107" s="263" t="s">
        <v>3567</v>
      </c>
      <c r="D107" s="263"/>
      <c r="E107" s="263"/>
      <c r="F107" s="284" t="s">
        <v>3564</v>
      </c>
      <c r="G107" s="263"/>
      <c r="H107" s="263" t="s">
        <v>3604</v>
      </c>
      <c r="I107" s="263" t="s">
        <v>3566</v>
      </c>
      <c r="J107" s="263">
        <v>120</v>
      </c>
      <c r="K107" s="275"/>
    </row>
    <row r="108" spans="2:11" s="229" customFormat="1" ht="15" customHeight="1">
      <c r="B108" s="286"/>
      <c r="C108" s="263" t="s">
        <v>3569</v>
      </c>
      <c r="D108" s="263"/>
      <c r="E108" s="263"/>
      <c r="F108" s="284" t="s">
        <v>3570</v>
      </c>
      <c r="G108" s="263"/>
      <c r="H108" s="263" t="s">
        <v>3604</v>
      </c>
      <c r="I108" s="263" t="s">
        <v>3566</v>
      </c>
      <c r="J108" s="263">
        <v>50</v>
      </c>
      <c r="K108" s="275"/>
    </row>
    <row r="109" spans="2:11" s="229" customFormat="1" ht="15" customHeight="1">
      <c r="B109" s="286"/>
      <c r="C109" s="263" t="s">
        <v>3572</v>
      </c>
      <c r="D109" s="263"/>
      <c r="E109" s="263"/>
      <c r="F109" s="284" t="s">
        <v>3564</v>
      </c>
      <c r="G109" s="263"/>
      <c r="H109" s="263" t="s">
        <v>3604</v>
      </c>
      <c r="I109" s="263" t="s">
        <v>3574</v>
      </c>
      <c r="J109" s="263"/>
      <c r="K109" s="275"/>
    </row>
    <row r="110" spans="2:11" s="229" customFormat="1" ht="15" customHeight="1">
      <c r="B110" s="286"/>
      <c r="C110" s="263" t="s">
        <v>3583</v>
      </c>
      <c r="D110" s="263"/>
      <c r="E110" s="263"/>
      <c r="F110" s="284" t="s">
        <v>3570</v>
      </c>
      <c r="G110" s="263"/>
      <c r="H110" s="263" t="s">
        <v>3604</v>
      </c>
      <c r="I110" s="263" t="s">
        <v>3566</v>
      </c>
      <c r="J110" s="263">
        <v>50</v>
      </c>
      <c r="K110" s="275"/>
    </row>
    <row r="111" spans="2:11" s="229" customFormat="1" ht="15" customHeight="1">
      <c r="B111" s="286"/>
      <c r="C111" s="263" t="s">
        <v>3591</v>
      </c>
      <c r="D111" s="263"/>
      <c r="E111" s="263"/>
      <c r="F111" s="284" t="s">
        <v>3570</v>
      </c>
      <c r="G111" s="263"/>
      <c r="H111" s="263" t="s">
        <v>3604</v>
      </c>
      <c r="I111" s="263" t="s">
        <v>3566</v>
      </c>
      <c r="J111" s="263">
        <v>50</v>
      </c>
      <c r="K111" s="275"/>
    </row>
    <row r="112" spans="2:11" s="229" customFormat="1" ht="15" customHeight="1">
      <c r="B112" s="286"/>
      <c r="C112" s="263" t="s">
        <v>3589</v>
      </c>
      <c r="D112" s="263"/>
      <c r="E112" s="263"/>
      <c r="F112" s="284" t="s">
        <v>3570</v>
      </c>
      <c r="G112" s="263"/>
      <c r="H112" s="263" t="s">
        <v>3604</v>
      </c>
      <c r="I112" s="263" t="s">
        <v>3566</v>
      </c>
      <c r="J112" s="263">
        <v>50</v>
      </c>
      <c r="K112" s="275"/>
    </row>
    <row r="113" spans="2:11" s="229" customFormat="1" ht="15" customHeight="1">
      <c r="B113" s="286"/>
      <c r="C113" s="263" t="s">
        <v>56</v>
      </c>
      <c r="D113" s="263"/>
      <c r="E113" s="263"/>
      <c r="F113" s="284" t="s">
        <v>3564</v>
      </c>
      <c r="G113" s="263"/>
      <c r="H113" s="263" t="s">
        <v>3605</v>
      </c>
      <c r="I113" s="263" t="s">
        <v>3566</v>
      </c>
      <c r="J113" s="263">
        <v>20</v>
      </c>
      <c r="K113" s="275"/>
    </row>
    <row r="114" spans="2:11" s="229" customFormat="1" ht="15" customHeight="1">
      <c r="B114" s="286"/>
      <c r="C114" s="263" t="s">
        <v>3606</v>
      </c>
      <c r="D114" s="263"/>
      <c r="E114" s="263"/>
      <c r="F114" s="284" t="s">
        <v>3564</v>
      </c>
      <c r="G114" s="263"/>
      <c r="H114" s="263" t="s">
        <v>3607</v>
      </c>
      <c r="I114" s="263" t="s">
        <v>3566</v>
      </c>
      <c r="J114" s="263">
        <v>120</v>
      </c>
      <c r="K114" s="275"/>
    </row>
    <row r="115" spans="2:11" s="229" customFormat="1" ht="15" customHeight="1">
      <c r="B115" s="286"/>
      <c r="C115" s="263" t="s">
        <v>41</v>
      </c>
      <c r="D115" s="263"/>
      <c r="E115" s="263"/>
      <c r="F115" s="284" t="s">
        <v>3564</v>
      </c>
      <c r="G115" s="263"/>
      <c r="H115" s="263" t="s">
        <v>3608</v>
      </c>
      <c r="I115" s="263" t="s">
        <v>3599</v>
      </c>
      <c r="J115" s="263"/>
      <c r="K115" s="275"/>
    </row>
    <row r="116" spans="2:11" s="229" customFormat="1" ht="15" customHeight="1">
      <c r="B116" s="286"/>
      <c r="C116" s="263" t="s">
        <v>51</v>
      </c>
      <c r="D116" s="263"/>
      <c r="E116" s="263"/>
      <c r="F116" s="284" t="s">
        <v>3564</v>
      </c>
      <c r="G116" s="263"/>
      <c r="H116" s="263" t="s">
        <v>3609</v>
      </c>
      <c r="I116" s="263" t="s">
        <v>3599</v>
      </c>
      <c r="J116" s="263"/>
      <c r="K116" s="275"/>
    </row>
    <row r="117" spans="2:11" s="229" customFormat="1" ht="15" customHeight="1">
      <c r="B117" s="286"/>
      <c r="C117" s="263" t="s">
        <v>60</v>
      </c>
      <c r="D117" s="263"/>
      <c r="E117" s="263"/>
      <c r="F117" s="284" t="s">
        <v>3564</v>
      </c>
      <c r="G117" s="263"/>
      <c r="H117" s="263" t="s">
        <v>3610</v>
      </c>
      <c r="I117" s="263" t="s">
        <v>3611</v>
      </c>
      <c r="J117" s="263"/>
      <c r="K117" s="275"/>
    </row>
    <row r="118" spans="2:11" s="229" customFormat="1" ht="15" customHeight="1">
      <c r="B118" s="289"/>
      <c r="C118" s="295"/>
      <c r="D118" s="295"/>
      <c r="E118" s="295"/>
      <c r="F118" s="295"/>
      <c r="G118" s="295"/>
      <c r="H118" s="295"/>
      <c r="I118" s="295"/>
      <c r="J118" s="295"/>
      <c r="K118" s="291"/>
    </row>
    <row r="119" spans="2:11" s="229" customFormat="1" ht="18.75" customHeight="1">
      <c r="B119" s="296"/>
      <c r="C119" s="297"/>
      <c r="D119" s="297"/>
      <c r="E119" s="297"/>
      <c r="F119" s="298"/>
      <c r="G119" s="297"/>
      <c r="H119" s="297"/>
      <c r="I119" s="297"/>
      <c r="J119" s="297"/>
      <c r="K119" s="296"/>
    </row>
    <row r="120" spans="2:11" s="229" customFormat="1" ht="18.75" customHeight="1">
      <c r="B120" s="270"/>
      <c r="C120" s="270"/>
      <c r="D120" s="270"/>
      <c r="E120" s="270"/>
      <c r="F120" s="270"/>
      <c r="G120" s="270"/>
      <c r="H120" s="270"/>
      <c r="I120" s="270"/>
      <c r="J120" s="270"/>
      <c r="K120" s="270"/>
    </row>
    <row r="121" spans="2:11" s="229" customFormat="1" ht="7.5" customHeight="1">
      <c r="B121" s="299"/>
      <c r="C121" s="300"/>
      <c r="D121" s="300"/>
      <c r="E121" s="300"/>
      <c r="F121" s="300"/>
      <c r="G121" s="300"/>
      <c r="H121" s="300"/>
      <c r="I121" s="300"/>
      <c r="J121" s="300"/>
      <c r="K121" s="301"/>
    </row>
    <row r="122" spans="2:11" s="229" customFormat="1" ht="45" customHeight="1">
      <c r="B122" s="302"/>
      <c r="C122" s="382" t="s">
        <v>3612</v>
      </c>
      <c r="D122" s="382"/>
      <c r="E122" s="382"/>
      <c r="F122" s="382"/>
      <c r="G122" s="382"/>
      <c r="H122" s="382"/>
      <c r="I122" s="382"/>
      <c r="J122" s="382"/>
      <c r="K122" s="303"/>
    </row>
    <row r="123" spans="2:11" s="229" customFormat="1" ht="17.25" customHeight="1">
      <c r="B123" s="304"/>
      <c r="C123" s="276" t="s">
        <v>3558</v>
      </c>
      <c r="D123" s="276"/>
      <c r="E123" s="276"/>
      <c r="F123" s="276" t="s">
        <v>3559</v>
      </c>
      <c r="G123" s="277"/>
      <c r="H123" s="276" t="s">
        <v>57</v>
      </c>
      <c r="I123" s="276" t="s">
        <v>60</v>
      </c>
      <c r="J123" s="276" t="s">
        <v>3560</v>
      </c>
      <c r="K123" s="305"/>
    </row>
    <row r="124" spans="2:11" s="229" customFormat="1" ht="17.25" customHeight="1">
      <c r="B124" s="304"/>
      <c r="C124" s="278" t="s">
        <v>3561</v>
      </c>
      <c r="D124" s="278"/>
      <c r="E124" s="278"/>
      <c r="F124" s="279" t="s">
        <v>3562</v>
      </c>
      <c r="G124" s="280"/>
      <c r="H124" s="278"/>
      <c r="I124" s="278"/>
      <c r="J124" s="278" t="s">
        <v>3563</v>
      </c>
      <c r="K124" s="305"/>
    </row>
    <row r="125" spans="2:11" s="229" customFormat="1" ht="5.25" customHeight="1">
      <c r="B125" s="306"/>
      <c r="C125" s="281"/>
      <c r="D125" s="281"/>
      <c r="E125" s="281"/>
      <c r="F125" s="281"/>
      <c r="G125" s="307"/>
      <c r="H125" s="281"/>
      <c r="I125" s="281"/>
      <c r="J125" s="281"/>
      <c r="K125" s="308"/>
    </row>
    <row r="126" spans="2:11" s="229" customFormat="1" ht="15" customHeight="1">
      <c r="B126" s="306"/>
      <c r="C126" s="263" t="s">
        <v>3567</v>
      </c>
      <c r="D126" s="283"/>
      <c r="E126" s="283"/>
      <c r="F126" s="284" t="s">
        <v>3564</v>
      </c>
      <c r="G126" s="263"/>
      <c r="H126" s="263" t="s">
        <v>3604</v>
      </c>
      <c r="I126" s="263" t="s">
        <v>3566</v>
      </c>
      <c r="J126" s="263">
        <v>120</v>
      </c>
      <c r="K126" s="309"/>
    </row>
    <row r="127" spans="2:11" s="229" customFormat="1" ht="15" customHeight="1">
      <c r="B127" s="306"/>
      <c r="C127" s="263" t="s">
        <v>3613</v>
      </c>
      <c r="D127" s="263"/>
      <c r="E127" s="263"/>
      <c r="F127" s="284" t="s">
        <v>3564</v>
      </c>
      <c r="G127" s="263"/>
      <c r="H127" s="263" t="s">
        <v>3614</v>
      </c>
      <c r="I127" s="263" t="s">
        <v>3566</v>
      </c>
      <c r="J127" s="263" t="s">
        <v>3615</v>
      </c>
      <c r="K127" s="309"/>
    </row>
    <row r="128" spans="2:11" s="229" customFormat="1" ht="15" customHeight="1">
      <c r="B128" s="306"/>
      <c r="C128" s="263" t="s">
        <v>3512</v>
      </c>
      <c r="D128" s="263"/>
      <c r="E128" s="263"/>
      <c r="F128" s="284" t="s">
        <v>3564</v>
      </c>
      <c r="G128" s="263"/>
      <c r="H128" s="263" t="s">
        <v>3616</v>
      </c>
      <c r="I128" s="263" t="s">
        <v>3566</v>
      </c>
      <c r="J128" s="263" t="s">
        <v>3615</v>
      </c>
      <c r="K128" s="309"/>
    </row>
    <row r="129" spans="2:11" s="229" customFormat="1" ht="15" customHeight="1">
      <c r="B129" s="306"/>
      <c r="C129" s="263" t="s">
        <v>3575</v>
      </c>
      <c r="D129" s="263"/>
      <c r="E129" s="263"/>
      <c r="F129" s="284" t="s">
        <v>3570</v>
      </c>
      <c r="G129" s="263"/>
      <c r="H129" s="263" t="s">
        <v>3576</v>
      </c>
      <c r="I129" s="263" t="s">
        <v>3566</v>
      </c>
      <c r="J129" s="263">
        <v>15</v>
      </c>
      <c r="K129" s="309"/>
    </row>
    <row r="130" spans="2:11" s="229" customFormat="1" ht="15" customHeight="1">
      <c r="B130" s="306"/>
      <c r="C130" s="287" t="s">
        <v>3577</v>
      </c>
      <c r="D130" s="287"/>
      <c r="E130" s="287"/>
      <c r="F130" s="288" t="s">
        <v>3570</v>
      </c>
      <c r="G130" s="287"/>
      <c r="H130" s="287" t="s">
        <v>3578</v>
      </c>
      <c r="I130" s="287" t="s">
        <v>3566</v>
      </c>
      <c r="J130" s="287">
        <v>15</v>
      </c>
      <c r="K130" s="309"/>
    </row>
    <row r="131" spans="2:11" s="229" customFormat="1" ht="15" customHeight="1">
      <c r="B131" s="306"/>
      <c r="C131" s="287" t="s">
        <v>3579</v>
      </c>
      <c r="D131" s="287"/>
      <c r="E131" s="287"/>
      <c r="F131" s="288" t="s">
        <v>3570</v>
      </c>
      <c r="G131" s="287"/>
      <c r="H131" s="287" t="s">
        <v>3580</v>
      </c>
      <c r="I131" s="287" t="s">
        <v>3566</v>
      </c>
      <c r="J131" s="287">
        <v>20</v>
      </c>
      <c r="K131" s="309"/>
    </row>
    <row r="132" spans="2:11" s="229" customFormat="1" ht="15" customHeight="1">
      <c r="B132" s="306"/>
      <c r="C132" s="287" t="s">
        <v>3581</v>
      </c>
      <c r="D132" s="287"/>
      <c r="E132" s="287"/>
      <c r="F132" s="288" t="s">
        <v>3570</v>
      </c>
      <c r="G132" s="287"/>
      <c r="H132" s="287" t="s">
        <v>3582</v>
      </c>
      <c r="I132" s="287" t="s">
        <v>3566</v>
      </c>
      <c r="J132" s="287">
        <v>20</v>
      </c>
      <c r="K132" s="309"/>
    </row>
    <row r="133" spans="2:11" s="229" customFormat="1" ht="15" customHeight="1">
      <c r="B133" s="306"/>
      <c r="C133" s="263" t="s">
        <v>3569</v>
      </c>
      <c r="D133" s="263"/>
      <c r="E133" s="263"/>
      <c r="F133" s="284" t="s">
        <v>3570</v>
      </c>
      <c r="G133" s="263"/>
      <c r="H133" s="263" t="s">
        <v>3604</v>
      </c>
      <c r="I133" s="263" t="s">
        <v>3566</v>
      </c>
      <c r="J133" s="263">
        <v>50</v>
      </c>
      <c r="K133" s="309"/>
    </row>
    <row r="134" spans="2:11" s="229" customFormat="1" ht="15" customHeight="1">
      <c r="B134" s="306"/>
      <c r="C134" s="263" t="s">
        <v>3583</v>
      </c>
      <c r="D134" s="263"/>
      <c r="E134" s="263"/>
      <c r="F134" s="284" t="s">
        <v>3570</v>
      </c>
      <c r="G134" s="263"/>
      <c r="H134" s="263" t="s">
        <v>3604</v>
      </c>
      <c r="I134" s="263" t="s">
        <v>3566</v>
      </c>
      <c r="J134" s="263">
        <v>50</v>
      </c>
      <c r="K134" s="309"/>
    </row>
    <row r="135" spans="2:11" s="229" customFormat="1" ht="15" customHeight="1">
      <c r="B135" s="306"/>
      <c r="C135" s="263" t="s">
        <v>3589</v>
      </c>
      <c r="D135" s="263"/>
      <c r="E135" s="263"/>
      <c r="F135" s="284" t="s">
        <v>3570</v>
      </c>
      <c r="G135" s="263"/>
      <c r="H135" s="263" t="s">
        <v>3604</v>
      </c>
      <c r="I135" s="263" t="s">
        <v>3566</v>
      </c>
      <c r="J135" s="263">
        <v>50</v>
      </c>
      <c r="K135" s="309"/>
    </row>
    <row r="136" spans="2:11" s="229" customFormat="1" ht="15" customHeight="1">
      <c r="B136" s="306"/>
      <c r="C136" s="263" t="s">
        <v>3591</v>
      </c>
      <c r="D136" s="263"/>
      <c r="E136" s="263"/>
      <c r="F136" s="284" t="s">
        <v>3570</v>
      </c>
      <c r="G136" s="263"/>
      <c r="H136" s="263" t="s">
        <v>3604</v>
      </c>
      <c r="I136" s="263" t="s">
        <v>3566</v>
      </c>
      <c r="J136" s="263">
        <v>50</v>
      </c>
      <c r="K136" s="309"/>
    </row>
    <row r="137" spans="2:11" s="229" customFormat="1" ht="15" customHeight="1">
      <c r="B137" s="306"/>
      <c r="C137" s="263" t="s">
        <v>3592</v>
      </c>
      <c r="D137" s="263"/>
      <c r="E137" s="263"/>
      <c r="F137" s="284" t="s">
        <v>3570</v>
      </c>
      <c r="G137" s="263"/>
      <c r="H137" s="263" t="s">
        <v>3617</v>
      </c>
      <c r="I137" s="263" t="s">
        <v>3566</v>
      </c>
      <c r="J137" s="263">
        <v>255</v>
      </c>
      <c r="K137" s="309"/>
    </row>
    <row r="138" spans="2:11" s="229" customFormat="1" ht="15" customHeight="1">
      <c r="B138" s="306"/>
      <c r="C138" s="263" t="s">
        <v>3594</v>
      </c>
      <c r="D138" s="263"/>
      <c r="E138" s="263"/>
      <c r="F138" s="284" t="s">
        <v>3564</v>
      </c>
      <c r="G138" s="263"/>
      <c r="H138" s="263" t="s">
        <v>3618</v>
      </c>
      <c r="I138" s="263" t="s">
        <v>3596</v>
      </c>
      <c r="J138" s="263"/>
      <c r="K138" s="309"/>
    </row>
    <row r="139" spans="2:11" s="229" customFormat="1" ht="15" customHeight="1">
      <c r="B139" s="306"/>
      <c r="C139" s="263" t="s">
        <v>3597</v>
      </c>
      <c r="D139" s="263"/>
      <c r="E139" s="263"/>
      <c r="F139" s="284" t="s">
        <v>3564</v>
      </c>
      <c r="G139" s="263"/>
      <c r="H139" s="263" t="s">
        <v>3619</v>
      </c>
      <c r="I139" s="263" t="s">
        <v>3599</v>
      </c>
      <c r="J139" s="263"/>
      <c r="K139" s="309"/>
    </row>
    <row r="140" spans="2:11" s="229" customFormat="1" ht="15" customHeight="1">
      <c r="B140" s="306"/>
      <c r="C140" s="263" t="s">
        <v>3600</v>
      </c>
      <c r="D140" s="263"/>
      <c r="E140" s="263"/>
      <c r="F140" s="284" t="s">
        <v>3564</v>
      </c>
      <c r="G140" s="263"/>
      <c r="H140" s="263" t="s">
        <v>3600</v>
      </c>
      <c r="I140" s="263" t="s">
        <v>3599</v>
      </c>
      <c r="J140" s="263"/>
      <c r="K140" s="309"/>
    </row>
    <row r="141" spans="2:11" s="229" customFormat="1" ht="15" customHeight="1">
      <c r="B141" s="306"/>
      <c r="C141" s="263" t="s">
        <v>41</v>
      </c>
      <c r="D141" s="263"/>
      <c r="E141" s="263"/>
      <c r="F141" s="284" t="s">
        <v>3564</v>
      </c>
      <c r="G141" s="263"/>
      <c r="H141" s="263" t="s">
        <v>3620</v>
      </c>
      <c r="I141" s="263" t="s">
        <v>3599</v>
      </c>
      <c r="J141" s="263"/>
      <c r="K141" s="309"/>
    </row>
    <row r="142" spans="2:11" s="229" customFormat="1" ht="15" customHeight="1">
      <c r="B142" s="306"/>
      <c r="C142" s="263" t="s">
        <v>3621</v>
      </c>
      <c r="D142" s="263"/>
      <c r="E142" s="263"/>
      <c r="F142" s="284" t="s">
        <v>3564</v>
      </c>
      <c r="G142" s="263"/>
      <c r="H142" s="263" t="s">
        <v>3622</v>
      </c>
      <c r="I142" s="263" t="s">
        <v>3599</v>
      </c>
      <c r="J142" s="263"/>
      <c r="K142" s="309"/>
    </row>
    <row r="143" spans="2:11" s="229" customFormat="1" ht="15" customHeight="1">
      <c r="B143" s="310"/>
      <c r="C143" s="311"/>
      <c r="D143" s="311"/>
      <c r="E143" s="311"/>
      <c r="F143" s="311"/>
      <c r="G143" s="311"/>
      <c r="H143" s="311"/>
      <c r="I143" s="311"/>
      <c r="J143" s="311"/>
      <c r="K143" s="312"/>
    </row>
    <row r="144" spans="2:11" s="229" customFormat="1" ht="18.75" customHeight="1">
      <c r="B144" s="297"/>
      <c r="C144" s="297"/>
      <c r="D144" s="297"/>
      <c r="E144" s="297"/>
      <c r="F144" s="298"/>
      <c r="G144" s="297"/>
      <c r="H144" s="297"/>
      <c r="I144" s="297"/>
      <c r="J144" s="297"/>
      <c r="K144" s="297"/>
    </row>
    <row r="145" spans="2:11" s="229" customFormat="1" ht="18.75" customHeight="1">
      <c r="B145" s="270"/>
      <c r="C145" s="270"/>
      <c r="D145" s="270"/>
      <c r="E145" s="270"/>
      <c r="F145" s="270"/>
      <c r="G145" s="270"/>
      <c r="H145" s="270"/>
      <c r="I145" s="270"/>
      <c r="J145" s="270"/>
      <c r="K145" s="270"/>
    </row>
    <row r="146" spans="2:11" s="229" customFormat="1" ht="7.5" customHeight="1">
      <c r="B146" s="271"/>
      <c r="C146" s="272"/>
      <c r="D146" s="272"/>
      <c r="E146" s="272"/>
      <c r="F146" s="272"/>
      <c r="G146" s="272"/>
      <c r="H146" s="272"/>
      <c r="I146" s="272"/>
      <c r="J146" s="272"/>
      <c r="K146" s="273"/>
    </row>
    <row r="147" spans="2:11" s="229" customFormat="1" ht="45" customHeight="1">
      <c r="B147" s="274"/>
      <c r="C147" s="381" t="s">
        <v>3623</v>
      </c>
      <c r="D147" s="381"/>
      <c r="E147" s="381"/>
      <c r="F147" s="381"/>
      <c r="G147" s="381"/>
      <c r="H147" s="381"/>
      <c r="I147" s="381"/>
      <c r="J147" s="381"/>
      <c r="K147" s="275"/>
    </row>
    <row r="148" spans="2:11" s="229" customFormat="1" ht="17.25" customHeight="1">
      <c r="B148" s="274"/>
      <c r="C148" s="276" t="s">
        <v>3558</v>
      </c>
      <c r="D148" s="276"/>
      <c r="E148" s="276"/>
      <c r="F148" s="276" t="s">
        <v>3559</v>
      </c>
      <c r="G148" s="277"/>
      <c r="H148" s="276" t="s">
        <v>57</v>
      </c>
      <c r="I148" s="276" t="s">
        <v>60</v>
      </c>
      <c r="J148" s="276" t="s">
        <v>3560</v>
      </c>
      <c r="K148" s="275"/>
    </row>
    <row r="149" spans="2:11" s="229" customFormat="1" ht="17.25" customHeight="1">
      <c r="B149" s="274"/>
      <c r="C149" s="278" t="s">
        <v>3561</v>
      </c>
      <c r="D149" s="278"/>
      <c r="E149" s="278"/>
      <c r="F149" s="279" t="s">
        <v>3562</v>
      </c>
      <c r="G149" s="280"/>
      <c r="H149" s="278"/>
      <c r="I149" s="278"/>
      <c r="J149" s="278" t="s">
        <v>3563</v>
      </c>
      <c r="K149" s="275"/>
    </row>
    <row r="150" spans="2:11" s="229" customFormat="1" ht="5.25" customHeight="1">
      <c r="B150" s="286"/>
      <c r="C150" s="281"/>
      <c r="D150" s="281"/>
      <c r="E150" s="281"/>
      <c r="F150" s="281"/>
      <c r="G150" s="282"/>
      <c r="H150" s="281"/>
      <c r="I150" s="281"/>
      <c r="J150" s="281"/>
      <c r="K150" s="309"/>
    </row>
    <row r="151" spans="2:11" s="229" customFormat="1" ht="15" customHeight="1">
      <c r="B151" s="286"/>
      <c r="C151" s="313" t="s">
        <v>3567</v>
      </c>
      <c r="D151" s="263"/>
      <c r="E151" s="263"/>
      <c r="F151" s="314" t="s">
        <v>3564</v>
      </c>
      <c r="G151" s="263"/>
      <c r="H151" s="313" t="s">
        <v>3604</v>
      </c>
      <c r="I151" s="313" t="s">
        <v>3566</v>
      </c>
      <c r="J151" s="313">
        <v>120</v>
      </c>
      <c r="K151" s="309"/>
    </row>
    <row r="152" spans="2:11" s="229" customFormat="1" ht="15" customHeight="1">
      <c r="B152" s="286"/>
      <c r="C152" s="313" t="s">
        <v>3613</v>
      </c>
      <c r="D152" s="263"/>
      <c r="E152" s="263"/>
      <c r="F152" s="314" t="s">
        <v>3564</v>
      </c>
      <c r="G152" s="263"/>
      <c r="H152" s="313" t="s">
        <v>3624</v>
      </c>
      <c r="I152" s="313" t="s">
        <v>3566</v>
      </c>
      <c r="J152" s="313" t="s">
        <v>3615</v>
      </c>
      <c r="K152" s="309"/>
    </row>
    <row r="153" spans="2:11" s="229" customFormat="1" ht="15" customHeight="1">
      <c r="B153" s="286"/>
      <c r="C153" s="313" t="s">
        <v>3512</v>
      </c>
      <c r="D153" s="263"/>
      <c r="E153" s="263"/>
      <c r="F153" s="314" t="s">
        <v>3564</v>
      </c>
      <c r="G153" s="263"/>
      <c r="H153" s="313" t="s">
        <v>3625</v>
      </c>
      <c r="I153" s="313" t="s">
        <v>3566</v>
      </c>
      <c r="J153" s="313" t="s">
        <v>3615</v>
      </c>
      <c r="K153" s="309"/>
    </row>
    <row r="154" spans="2:11" s="229" customFormat="1" ht="15" customHeight="1">
      <c r="B154" s="286"/>
      <c r="C154" s="313" t="s">
        <v>3569</v>
      </c>
      <c r="D154" s="263"/>
      <c r="E154" s="263"/>
      <c r="F154" s="314" t="s">
        <v>3570</v>
      </c>
      <c r="G154" s="263"/>
      <c r="H154" s="313" t="s">
        <v>3604</v>
      </c>
      <c r="I154" s="313" t="s">
        <v>3566</v>
      </c>
      <c r="J154" s="313">
        <v>50</v>
      </c>
      <c r="K154" s="309"/>
    </row>
    <row r="155" spans="2:11" s="229" customFormat="1" ht="15" customHeight="1">
      <c r="B155" s="286"/>
      <c r="C155" s="313" t="s">
        <v>3572</v>
      </c>
      <c r="D155" s="263"/>
      <c r="E155" s="263"/>
      <c r="F155" s="314" t="s">
        <v>3564</v>
      </c>
      <c r="G155" s="263"/>
      <c r="H155" s="313" t="s">
        <v>3604</v>
      </c>
      <c r="I155" s="313" t="s">
        <v>3574</v>
      </c>
      <c r="J155" s="313"/>
      <c r="K155" s="309"/>
    </row>
    <row r="156" spans="2:11" s="229" customFormat="1" ht="15" customHeight="1">
      <c r="B156" s="286"/>
      <c r="C156" s="313" t="s">
        <v>3583</v>
      </c>
      <c r="D156" s="263"/>
      <c r="E156" s="263"/>
      <c r="F156" s="314" t="s">
        <v>3570</v>
      </c>
      <c r="G156" s="263"/>
      <c r="H156" s="313" t="s">
        <v>3604</v>
      </c>
      <c r="I156" s="313" t="s">
        <v>3566</v>
      </c>
      <c r="J156" s="313">
        <v>50</v>
      </c>
      <c r="K156" s="309"/>
    </row>
    <row r="157" spans="2:11" s="229" customFormat="1" ht="15" customHeight="1">
      <c r="B157" s="286"/>
      <c r="C157" s="313" t="s">
        <v>3591</v>
      </c>
      <c r="D157" s="263"/>
      <c r="E157" s="263"/>
      <c r="F157" s="314" t="s">
        <v>3570</v>
      </c>
      <c r="G157" s="263"/>
      <c r="H157" s="313" t="s">
        <v>3604</v>
      </c>
      <c r="I157" s="313" t="s">
        <v>3566</v>
      </c>
      <c r="J157" s="313">
        <v>50</v>
      </c>
      <c r="K157" s="309"/>
    </row>
    <row r="158" spans="2:11" s="229" customFormat="1" ht="15" customHeight="1">
      <c r="B158" s="286"/>
      <c r="C158" s="313" t="s">
        <v>3589</v>
      </c>
      <c r="D158" s="263"/>
      <c r="E158" s="263"/>
      <c r="F158" s="314" t="s">
        <v>3570</v>
      </c>
      <c r="G158" s="263"/>
      <c r="H158" s="313" t="s">
        <v>3604</v>
      </c>
      <c r="I158" s="313" t="s">
        <v>3566</v>
      </c>
      <c r="J158" s="313">
        <v>50</v>
      </c>
      <c r="K158" s="309"/>
    </row>
    <row r="159" spans="2:11" s="229" customFormat="1" ht="15" customHeight="1">
      <c r="B159" s="286"/>
      <c r="C159" s="313" t="s">
        <v>131</v>
      </c>
      <c r="D159" s="263"/>
      <c r="E159" s="263"/>
      <c r="F159" s="314" t="s">
        <v>3564</v>
      </c>
      <c r="G159" s="263"/>
      <c r="H159" s="313" t="s">
        <v>3626</v>
      </c>
      <c r="I159" s="313" t="s">
        <v>3566</v>
      </c>
      <c r="J159" s="313" t="s">
        <v>3627</v>
      </c>
      <c r="K159" s="309"/>
    </row>
    <row r="160" spans="2:11" s="229" customFormat="1" ht="15" customHeight="1">
      <c r="B160" s="286"/>
      <c r="C160" s="313" t="s">
        <v>3628</v>
      </c>
      <c r="D160" s="263"/>
      <c r="E160" s="263"/>
      <c r="F160" s="314" t="s">
        <v>3564</v>
      </c>
      <c r="G160" s="263"/>
      <c r="H160" s="313" t="s">
        <v>3629</v>
      </c>
      <c r="I160" s="313" t="s">
        <v>3599</v>
      </c>
      <c r="J160" s="313"/>
      <c r="K160" s="309"/>
    </row>
    <row r="161" spans="2:11" s="229" customFormat="1" ht="15" customHeight="1">
      <c r="B161" s="315"/>
      <c r="C161" s="295"/>
      <c r="D161" s="295"/>
      <c r="E161" s="295"/>
      <c r="F161" s="295"/>
      <c r="G161" s="295"/>
      <c r="H161" s="295"/>
      <c r="I161" s="295"/>
      <c r="J161" s="295"/>
      <c r="K161" s="316"/>
    </row>
    <row r="162" spans="2:11" s="229" customFormat="1" ht="18.75" customHeight="1">
      <c r="B162" s="297"/>
      <c r="C162" s="307"/>
      <c r="D162" s="307"/>
      <c r="E162" s="307"/>
      <c r="F162" s="317"/>
      <c r="G162" s="307"/>
      <c r="H162" s="307"/>
      <c r="I162" s="307"/>
      <c r="J162" s="307"/>
      <c r="K162" s="297"/>
    </row>
    <row r="163" spans="2:11" s="229" customFormat="1" ht="18.75" customHeight="1">
      <c r="B163" s="270"/>
      <c r="C163" s="270"/>
      <c r="D163" s="270"/>
      <c r="E163" s="270"/>
      <c r="F163" s="270"/>
      <c r="G163" s="270"/>
      <c r="H163" s="270"/>
      <c r="I163" s="270"/>
      <c r="J163" s="270"/>
      <c r="K163" s="270"/>
    </row>
    <row r="164" spans="2:11" s="229" customFormat="1" ht="7.5" customHeight="1">
      <c r="B164" s="251"/>
      <c r="C164" s="252"/>
      <c r="D164" s="252"/>
      <c r="E164" s="252"/>
      <c r="F164" s="252"/>
      <c r="G164" s="252"/>
      <c r="H164" s="252"/>
      <c r="I164" s="252"/>
      <c r="J164" s="252"/>
      <c r="K164" s="253"/>
    </row>
    <row r="165" spans="2:11" s="229" customFormat="1" ht="45" customHeight="1">
      <c r="B165" s="254"/>
      <c r="C165" s="382" t="s">
        <v>3630</v>
      </c>
      <c r="D165" s="382"/>
      <c r="E165" s="382"/>
      <c r="F165" s="382"/>
      <c r="G165" s="382"/>
      <c r="H165" s="382"/>
      <c r="I165" s="382"/>
      <c r="J165" s="382"/>
      <c r="K165" s="255"/>
    </row>
    <row r="166" spans="2:11" s="229" customFormat="1" ht="17.25" customHeight="1">
      <c r="B166" s="254"/>
      <c r="C166" s="276" t="s">
        <v>3558</v>
      </c>
      <c r="D166" s="276"/>
      <c r="E166" s="276"/>
      <c r="F166" s="276" t="s">
        <v>3559</v>
      </c>
      <c r="G166" s="318"/>
      <c r="H166" s="319" t="s">
        <v>57</v>
      </c>
      <c r="I166" s="319" t="s">
        <v>60</v>
      </c>
      <c r="J166" s="276" t="s">
        <v>3560</v>
      </c>
      <c r="K166" s="255"/>
    </row>
    <row r="167" spans="2:11" s="229" customFormat="1" ht="17.25" customHeight="1">
      <c r="B167" s="257"/>
      <c r="C167" s="278" t="s">
        <v>3561</v>
      </c>
      <c r="D167" s="278"/>
      <c r="E167" s="278"/>
      <c r="F167" s="279" t="s">
        <v>3562</v>
      </c>
      <c r="G167" s="320"/>
      <c r="H167" s="321"/>
      <c r="I167" s="321"/>
      <c r="J167" s="278" t="s">
        <v>3563</v>
      </c>
      <c r="K167" s="258"/>
    </row>
    <row r="168" spans="2:11" s="229" customFormat="1" ht="5.25" customHeight="1">
      <c r="B168" s="286"/>
      <c r="C168" s="281"/>
      <c r="D168" s="281"/>
      <c r="E168" s="281"/>
      <c r="F168" s="281"/>
      <c r="G168" s="282"/>
      <c r="H168" s="281"/>
      <c r="I168" s="281"/>
      <c r="J168" s="281"/>
      <c r="K168" s="309"/>
    </row>
    <row r="169" spans="2:11" s="229" customFormat="1" ht="15" customHeight="1">
      <c r="B169" s="286"/>
      <c r="C169" s="263" t="s">
        <v>3567</v>
      </c>
      <c r="D169" s="263"/>
      <c r="E169" s="263"/>
      <c r="F169" s="284" t="s">
        <v>3564</v>
      </c>
      <c r="G169" s="263"/>
      <c r="H169" s="263" t="s">
        <v>3604</v>
      </c>
      <c r="I169" s="263" t="s">
        <v>3566</v>
      </c>
      <c r="J169" s="263">
        <v>120</v>
      </c>
      <c r="K169" s="309"/>
    </row>
    <row r="170" spans="2:11" s="229" customFormat="1" ht="15" customHeight="1">
      <c r="B170" s="286"/>
      <c r="C170" s="263" t="s">
        <v>3613</v>
      </c>
      <c r="D170" s="263"/>
      <c r="E170" s="263"/>
      <c r="F170" s="284" t="s">
        <v>3564</v>
      </c>
      <c r="G170" s="263"/>
      <c r="H170" s="263" t="s">
        <v>3614</v>
      </c>
      <c r="I170" s="263" t="s">
        <v>3566</v>
      </c>
      <c r="J170" s="263" t="s">
        <v>3615</v>
      </c>
      <c r="K170" s="309"/>
    </row>
    <row r="171" spans="2:11" s="229" customFormat="1" ht="15" customHeight="1">
      <c r="B171" s="286"/>
      <c r="C171" s="263" t="s">
        <v>3512</v>
      </c>
      <c r="D171" s="263"/>
      <c r="E171" s="263"/>
      <c r="F171" s="284" t="s">
        <v>3564</v>
      </c>
      <c r="G171" s="263"/>
      <c r="H171" s="263" t="s">
        <v>3631</v>
      </c>
      <c r="I171" s="263" t="s">
        <v>3566</v>
      </c>
      <c r="J171" s="263" t="s">
        <v>3615</v>
      </c>
      <c r="K171" s="309"/>
    </row>
    <row r="172" spans="2:11" s="229" customFormat="1" ht="15" customHeight="1">
      <c r="B172" s="286"/>
      <c r="C172" s="263" t="s">
        <v>3569</v>
      </c>
      <c r="D172" s="263"/>
      <c r="E172" s="263"/>
      <c r="F172" s="284" t="s">
        <v>3570</v>
      </c>
      <c r="G172" s="263"/>
      <c r="H172" s="263" t="s">
        <v>3631</v>
      </c>
      <c r="I172" s="263" t="s">
        <v>3566</v>
      </c>
      <c r="J172" s="263">
        <v>50</v>
      </c>
      <c r="K172" s="309"/>
    </row>
    <row r="173" spans="2:11" s="229" customFormat="1" ht="15" customHeight="1">
      <c r="B173" s="286"/>
      <c r="C173" s="263" t="s">
        <v>3572</v>
      </c>
      <c r="D173" s="263"/>
      <c r="E173" s="263"/>
      <c r="F173" s="284" t="s">
        <v>3564</v>
      </c>
      <c r="G173" s="263"/>
      <c r="H173" s="263" t="s">
        <v>3631</v>
      </c>
      <c r="I173" s="263" t="s">
        <v>3574</v>
      </c>
      <c r="J173" s="263"/>
      <c r="K173" s="309"/>
    </row>
    <row r="174" spans="2:11" s="229" customFormat="1" ht="15" customHeight="1">
      <c r="B174" s="286"/>
      <c r="C174" s="263" t="s">
        <v>3583</v>
      </c>
      <c r="D174" s="263"/>
      <c r="E174" s="263"/>
      <c r="F174" s="284" t="s">
        <v>3570</v>
      </c>
      <c r="G174" s="263"/>
      <c r="H174" s="263" t="s">
        <v>3631</v>
      </c>
      <c r="I174" s="263" t="s">
        <v>3566</v>
      </c>
      <c r="J174" s="263">
        <v>50</v>
      </c>
      <c r="K174" s="309"/>
    </row>
    <row r="175" spans="2:11" s="229" customFormat="1" ht="15" customHeight="1">
      <c r="B175" s="286"/>
      <c r="C175" s="263" t="s">
        <v>3591</v>
      </c>
      <c r="D175" s="263"/>
      <c r="E175" s="263"/>
      <c r="F175" s="284" t="s">
        <v>3570</v>
      </c>
      <c r="G175" s="263"/>
      <c r="H175" s="263" t="s">
        <v>3631</v>
      </c>
      <c r="I175" s="263" t="s">
        <v>3566</v>
      </c>
      <c r="J175" s="263">
        <v>50</v>
      </c>
      <c r="K175" s="309"/>
    </row>
    <row r="176" spans="2:11" s="229" customFormat="1" ht="15" customHeight="1">
      <c r="B176" s="286"/>
      <c r="C176" s="263" t="s">
        <v>3589</v>
      </c>
      <c r="D176" s="263"/>
      <c r="E176" s="263"/>
      <c r="F176" s="284" t="s">
        <v>3570</v>
      </c>
      <c r="G176" s="263"/>
      <c r="H176" s="263" t="s">
        <v>3631</v>
      </c>
      <c r="I176" s="263" t="s">
        <v>3566</v>
      </c>
      <c r="J176" s="263">
        <v>50</v>
      </c>
      <c r="K176" s="309"/>
    </row>
    <row r="177" spans="2:11" s="229" customFormat="1" ht="15" customHeight="1">
      <c r="B177" s="286"/>
      <c r="C177" s="263" t="s">
        <v>157</v>
      </c>
      <c r="D177" s="263"/>
      <c r="E177" s="263"/>
      <c r="F177" s="284" t="s">
        <v>3564</v>
      </c>
      <c r="G177" s="263"/>
      <c r="H177" s="263" t="s">
        <v>3632</v>
      </c>
      <c r="I177" s="263" t="s">
        <v>3633</v>
      </c>
      <c r="J177" s="263"/>
      <c r="K177" s="309"/>
    </row>
    <row r="178" spans="2:11" s="229" customFormat="1" ht="15" customHeight="1">
      <c r="B178" s="286"/>
      <c r="C178" s="263" t="s">
        <v>60</v>
      </c>
      <c r="D178" s="263"/>
      <c r="E178" s="263"/>
      <c r="F178" s="284" t="s">
        <v>3564</v>
      </c>
      <c r="G178" s="263"/>
      <c r="H178" s="263" t="s">
        <v>3634</v>
      </c>
      <c r="I178" s="263" t="s">
        <v>3635</v>
      </c>
      <c r="J178" s="263">
        <v>1</v>
      </c>
      <c r="K178" s="309"/>
    </row>
    <row r="179" spans="2:11" s="229" customFormat="1" ht="15" customHeight="1">
      <c r="B179" s="286"/>
      <c r="C179" s="263" t="s">
        <v>56</v>
      </c>
      <c r="D179" s="263"/>
      <c r="E179" s="263"/>
      <c r="F179" s="284" t="s">
        <v>3564</v>
      </c>
      <c r="G179" s="263"/>
      <c r="H179" s="263" t="s">
        <v>3636</v>
      </c>
      <c r="I179" s="263" t="s">
        <v>3566</v>
      </c>
      <c r="J179" s="263">
        <v>20</v>
      </c>
      <c r="K179" s="309"/>
    </row>
    <row r="180" spans="2:11" s="229" customFormat="1" ht="15" customHeight="1">
      <c r="B180" s="286"/>
      <c r="C180" s="263" t="s">
        <v>57</v>
      </c>
      <c r="D180" s="263"/>
      <c r="E180" s="263"/>
      <c r="F180" s="284" t="s">
        <v>3564</v>
      </c>
      <c r="G180" s="263"/>
      <c r="H180" s="263" t="s">
        <v>3637</v>
      </c>
      <c r="I180" s="263" t="s">
        <v>3566</v>
      </c>
      <c r="J180" s="263">
        <v>255</v>
      </c>
      <c r="K180" s="309"/>
    </row>
    <row r="181" spans="2:11" s="229" customFormat="1" ht="15" customHeight="1">
      <c r="B181" s="286"/>
      <c r="C181" s="263" t="s">
        <v>158</v>
      </c>
      <c r="D181" s="263"/>
      <c r="E181" s="263"/>
      <c r="F181" s="284" t="s">
        <v>3564</v>
      </c>
      <c r="G181" s="263"/>
      <c r="H181" s="263" t="s">
        <v>3528</v>
      </c>
      <c r="I181" s="263" t="s">
        <v>3566</v>
      </c>
      <c r="J181" s="263">
        <v>10</v>
      </c>
      <c r="K181" s="309"/>
    </row>
    <row r="182" spans="2:11" s="229" customFormat="1" ht="15" customHeight="1">
      <c r="B182" s="286"/>
      <c r="C182" s="263" t="s">
        <v>159</v>
      </c>
      <c r="D182" s="263"/>
      <c r="E182" s="263"/>
      <c r="F182" s="284" t="s">
        <v>3564</v>
      </c>
      <c r="G182" s="263"/>
      <c r="H182" s="263" t="s">
        <v>3638</v>
      </c>
      <c r="I182" s="263" t="s">
        <v>3599</v>
      </c>
      <c r="J182" s="263"/>
      <c r="K182" s="309"/>
    </row>
    <row r="183" spans="2:11" s="229" customFormat="1" ht="15" customHeight="1">
      <c r="B183" s="286"/>
      <c r="C183" s="263" t="s">
        <v>3639</v>
      </c>
      <c r="D183" s="263"/>
      <c r="E183" s="263"/>
      <c r="F183" s="284" t="s">
        <v>3564</v>
      </c>
      <c r="G183" s="263"/>
      <c r="H183" s="263" t="s">
        <v>3640</v>
      </c>
      <c r="I183" s="263" t="s">
        <v>3599</v>
      </c>
      <c r="J183" s="263"/>
      <c r="K183" s="309"/>
    </row>
    <row r="184" spans="2:11" s="229" customFormat="1" ht="15" customHeight="1">
      <c r="B184" s="286"/>
      <c r="C184" s="263" t="s">
        <v>3628</v>
      </c>
      <c r="D184" s="263"/>
      <c r="E184" s="263"/>
      <c r="F184" s="284" t="s">
        <v>3564</v>
      </c>
      <c r="G184" s="263"/>
      <c r="H184" s="263" t="s">
        <v>3641</v>
      </c>
      <c r="I184" s="263" t="s">
        <v>3599</v>
      </c>
      <c r="J184" s="263"/>
      <c r="K184" s="309"/>
    </row>
    <row r="185" spans="2:11" s="229" customFormat="1" ht="15" customHeight="1">
      <c r="B185" s="286"/>
      <c r="C185" s="263" t="s">
        <v>161</v>
      </c>
      <c r="D185" s="263"/>
      <c r="E185" s="263"/>
      <c r="F185" s="284" t="s">
        <v>3570</v>
      </c>
      <c r="G185" s="263"/>
      <c r="H185" s="263" t="s">
        <v>3642</v>
      </c>
      <c r="I185" s="263" t="s">
        <v>3566</v>
      </c>
      <c r="J185" s="263">
        <v>50</v>
      </c>
      <c r="K185" s="309"/>
    </row>
    <row r="186" spans="2:11" s="229" customFormat="1" ht="15" customHeight="1">
      <c r="B186" s="286"/>
      <c r="C186" s="263" t="s">
        <v>3643</v>
      </c>
      <c r="D186" s="263"/>
      <c r="E186" s="263"/>
      <c r="F186" s="284" t="s">
        <v>3570</v>
      </c>
      <c r="G186" s="263"/>
      <c r="H186" s="263" t="s">
        <v>3644</v>
      </c>
      <c r="I186" s="263" t="s">
        <v>3645</v>
      </c>
      <c r="J186" s="263"/>
      <c r="K186" s="309"/>
    </row>
    <row r="187" spans="2:11" s="229" customFormat="1" ht="15" customHeight="1">
      <c r="B187" s="286"/>
      <c r="C187" s="263" t="s">
        <v>3646</v>
      </c>
      <c r="D187" s="263"/>
      <c r="E187" s="263"/>
      <c r="F187" s="284" t="s">
        <v>3570</v>
      </c>
      <c r="G187" s="263"/>
      <c r="H187" s="263" t="s">
        <v>3647</v>
      </c>
      <c r="I187" s="263" t="s">
        <v>3645</v>
      </c>
      <c r="J187" s="263"/>
      <c r="K187" s="309"/>
    </row>
    <row r="188" spans="2:11" s="229" customFormat="1" ht="15" customHeight="1">
      <c r="B188" s="286"/>
      <c r="C188" s="263" t="s">
        <v>3648</v>
      </c>
      <c r="D188" s="263"/>
      <c r="E188" s="263"/>
      <c r="F188" s="284" t="s">
        <v>3570</v>
      </c>
      <c r="G188" s="263"/>
      <c r="H188" s="263" t="s">
        <v>3649</v>
      </c>
      <c r="I188" s="263" t="s">
        <v>3645</v>
      </c>
      <c r="J188" s="263"/>
      <c r="K188" s="309"/>
    </row>
    <row r="189" spans="2:11" s="229" customFormat="1" ht="15" customHeight="1">
      <c r="B189" s="286"/>
      <c r="C189" s="322" t="s">
        <v>3650</v>
      </c>
      <c r="D189" s="263"/>
      <c r="E189" s="263"/>
      <c r="F189" s="284" t="s">
        <v>3570</v>
      </c>
      <c r="G189" s="263"/>
      <c r="H189" s="263" t="s">
        <v>3651</v>
      </c>
      <c r="I189" s="263" t="s">
        <v>3652</v>
      </c>
      <c r="J189" s="323" t="s">
        <v>3653</v>
      </c>
      <c r="K189" s="309"/>
    </row>
    <row r="190" spans="2:11" s="229" customFormat="1" ht="15" customHeight="1">
      <c r="B190" s="286"/>
      <c r="C190" s="322" t="s">
        <v>45</v>
      </c>
      <c r="D190" s="263"/>
      <c r="E190" s="263"/>
      <c r="F190" s="284" t="s">
        <v>3564</v>
      </c>
      <c r="G190" s="263"/>
      <c r="H190" s="261" t="s">
        <v>3654</v>
      </c>
      <c r="I190" s="263" t="s">
        <v>3655</v>
      </c>
      <c r="J190" s="263"/>
      <c r="K190" s="309"/>
    </row>
    <row r="191" spans="2:11" s="229" customFormat="1" ht="15" customHeight="1">
      <c r="B191" s="286"/>
      <c r="C191" s="322" t="s">
        <v>3656</v>
      </c>
      <c r="D191" s="263"/>
      <c r="E191" s="263"/>
      <c r="F191" s="284" t="s">
        <v>3564</v>
      </c>
      <c r="G191" s="263"/>
      <c r="H191" s="263" t="s">
        <v>3657</v>
      </c>
      <c r="I191" s="263" t="s">
        <v>3599</v>
      </c>
      <c r="J191" s="263"/>
      <c r="K191" s="309"/>
    </row>
    <row r="192" spans="2:11" s="229" customFormat="1" ht="15" customHeight="1">
      <c r="B192" s="286"/>
      <c r="C192" s="322" t="s">
        <v>3658</v>
      </c>
      <c r="D192" s="263"/>
      <c r="E192" s="263"/>
      <c r="F192" s="284" t="s">
        <v>3564</v>
      </c>
      <c r="G192" s="263"/>
      <c r="H192" s="263" t="s">
        <v>3659</v>
      </c>
      <c r="I192" s="263" t="s">
        <v>3599</v>
      </c>
      <c r="J192" s="263"/>
      <c r="K192" s="309"/>
    </row>
    <row r="193" spans="2:11" s="229" customFormat="1" ht="15" customHeight="1">
      <c r="B193" s="286"/>
      <c r="C193" s="322" t="s">
        <v>3660</v>
      </c>
      <c r="D193" s="263"/>
      <c r="E193" s="263"/>
      <c r="F193" s="284" t="s">
        <v>3570</v>
      </c>
      <c r="G193" s="263"/>
      <c r="H193" s="263" t="s">
        <v>3661</v>
      </c>
      <c r="I193" s="263" t="s">
        <v>3599</v>
      </c>
      <c r="J193" s="263"/>
      <c r="K193" s="309"/>
    </row>
    <row r="194" spans="2:11" s="229" customFormat="1" ht="15" customHeight="1">
      <c r="B194" s="315"/>
      <c r="C194" s="324"/>
      <c r="D194" s="295"/>
      <c r="E194" s="295"/>
      <c r="F194" s="295"/>
      <c r="G194" s="295"/>
      <c r="H194" s="295"/>
      <c r="I194" s="295"/>
      <c r="J194" s="295"/>
      <c r="K194" s="316"/>
    </row>
    <row r="195" spans="2:11" s="229" customFormat="1" ht="18.75" customHeight="1">
      <c r="B195" s="297"/>
      <c r="C195" s="307"/>
      <c r="D195" s="307"/>
      <c r="E195" s="307"/>
      <c r="F195" s="317"/>
      <c r="G195" s="307"/>
      <c r="H195" s="307"/>
      <c r="I195" s="307"/>
      <c r="J195" s="307"/>
      <c r="K195" s="297"/>
    </row>
    <row r="196" spans="2:11" s="229" customFormat="1" ht="18.75" customHeight="1">
      <c r="B196" s="297"/>
      <c r="C196" s="307"/>
      <c r="D196" s="307"/>
      <c r="E196" s="307"/>
      <c r="F196" s="317"/>
      <c r="G196" s="307"/>
      <c r="H196" s="307"/>
      <c r="I196" s="307"/>
      <c r="J196" s="307"/>
      <c r="K196" s="297"/>
    </row>
    <row r="197" spans="2:11" s="229" customFormat="1" ht="18.75" customHeight="1">
      <c r="B197" s="270"/>
      <c r="C197" s="270"/>
      <c r="D197" s="270"/>
      <c r="E197" s="270"/>
      <c r="F197" s="270"/>
      <c r="G197" s="270"/>
      <c r="H197" s="270"/>
      <c r="I197" s="270"/>
      <c r="J197" s="270"/>
      <c r="K197" s="270"/>
    </row>
    <row r="198" spans="2:11" s="229" customFormat="1" ht="13.5">
      <c r="B198" s="251"/>
      <c r="C198" s="252"/>
      <c r="D198" s="252"/>
      <c r="E198" s="252"/>
      <c r="F198" s="252"/>
      <c r="G198" s="252"/>
      <c r="H198" s="252"/>
      <c r="I198" s="252"/>
      <c r="J198" s="252"/>
      <c r="K198" s="253"/>
    </row>
    <row r="199" spans="2:11" s="229" customFormat="1" ht="21">
      <c r="B199" s="254"/>
      <c r="C199" s="382" t="s">
        <v>3662</v>
      </c>
      <c r="D199" s="382"/>
      <c r="E199" s="382"/>
      <c r="F199" s="382"/>
      <c r="G199" s="382"/>
      <c r="H199" s="382"/>
      <c r="I199" s="382"/>
      <c r="J199" s="382"/>
      <c r="K199" s="255"/>
    </row>
    <row r="200" spans="2:11" s="229" customFormat="1" ht="25.5" customHeight="1">
      <c r="B200" s="254"/>
      <c r="C200" s="325" t="s">
        <v>3663</v>
      </c>
      <c r="D200" s="325"/>
      <c r="E200" s="325"/>
      <c r="F200" s="325" t="s">
        <v>3664</v>
      </c>
      <c r="G200" s="326"/>
      <c r="H200" s="383" t="s">
        <v>3665</v>
      </c>
      <c r="I200" s="383"/>
      <c r="J200" s="383"/>
      <c r="K200" s="255"/>
    </row>
    <row r="201" spans="2:11" s="229" customFormat="1" ht="5.25" customHeight="1">
      <c r="B201" s="286"/>
      <c r="C201" s="281"/>
      <c r="D201" s="281"/>
      <c r="E201" s="281"/>
      <c r="F201" s="281"/>
      <c r="G201" s="307"/>
      <c r="H201" s="281"/>
      <c r="I201" s="281"/>
      <c r="J201" s="281"/>
      <c r="K201" s="309"/>
    </row>
    <row r="202" spans="2:11" s="229" customFormat="1" ht="15" customHeight="1">
      <c r="B202" s="286"/>
      <c r="C202" s="263" t="s">
        <v>3655</v>
      </c>
      <c r="D202" s="263"/>
      <c r="E202" s="263"/>
      <c r="F202" s="284" t="s">
        <v>46</v>
      </c>
      <c r="G202" s="263"/>
      <c r="H202" s="384" t="s">
        <v>3666</v>
      </c>
      <c r="I202" s="384"/>
      <c r="J202" s="384"/>
      <c r="K202" s="309"/>
    </row>
    <row r="203" spans="2:11" s="229" customFormat="1" ht="15" customHeight="1">
      <c r="B203" s="286"/>
      <c r="C203" s="263"/>
      <c r="D203" s="263"/>
      <c r="E203" s="263"/>
      <c r="F203" s="284" t="s">
        <v>47</v>
      </c>
      <c r="G203" s="263"/>
      <c r="H203" s="384" t="s">
        <v>3667</v>
      </c>
      <c r="I203" s="384"/>
      <c r="J203" s="384"/>
      <c r="K203" s="309"/>
    </row>
    <row r="204" spans="2:11" s="229" customFormat="1" ht="15" customHeight="1">
      <c r="B204" s="286"/>
      <c r="C204" s="263"/>
      <c r="D204" s="263"/>
      <c r="E204" s="263"/>
      <c r="F204" s="284" t="s">
        <v>50</v>
      </c>
      <c r="G204" s="263"/>
      <c r="H204" s="384" t="s">
        <v>3668</v>
      </c>
      <c r="I204" s="384"/>
      <c r="J204" s="384"/>
      <c r="K204" s="309"/>
    </row>
    <row r="205" spans="2:11" s="229" customFormat="1" ht="15" customHeight="1">
      <c r="B205" s="286"/>
      <c r="C205" s="263"/>
      <c r="D205" s="263"/>
      <c r="E205" s="263"/>
      <c r="F205" s="284" t="s">
        <v>48</v>
      </c>
      <c r="G205" s="263"/>
      <c r="H205" s="384" t="s">
        <v>3669</v>
      </c>
      <c r="I205" s="384"/>
      <c r="J205" s="384"/>
      <c r="K205" s="309"/>
    </row>
    <row r="206" spans="2:11" s="229" customFormat="1" ht="15" customHeight="1">
      <c r="B206" s="286"/>
      <c r="C206" s="263"/>
      <c r="D206" s="263"/>
      <c r="E206" s="263"/>
      <c r="F206" s="284" t="s">
        <v>49</v>
      </c>
      <c r="G206" s="263"/>
      <c r="H206" s="384" t="s">
        <v>3670</v>
      </c>
      <c r="I206" s="384"/>
      <c r="J206" s="384"/>
      <c r="K206" s="309"/>
    </row>
    <row r="207" spans="2:11" s="229" customFormat="1" ht="15" customHeight="1">
      <c r="B207" s="286"/>
      <c r="C207" s="263"/>
      <c r="D207" s="263"/>
      <c r="E207" s="263"/>
      <c r="F207" s="284"/>
      <c r="G207" s="263"/>
      <c r="H207" s="263"/>
      <c r="I207" s="263"/>
      <c r="J207" s="263"/>
      <c r="K207" s="309"/>
    </row>
    <row r="208" spans="2:11" s="229" customFormat="1" ht="15" customHeight="1">
      <c r="B208" s="286"/>
      <c r="C208" s="263" t="s">
        <v>3611</v>
      </c>
      <c r="D208" s="263"/>
      <c r="E208" s="263"/>
      <c r="F208" s="284" t="s">
        <v>82</v>
      </c>
      <c r="G208" s="263"/>
      <c r="H208" s="384" t="s">
        <v>3671</v>
      </c>
      <c r="I208" s="384"/>
      <c r="J208" s="384"/>
      <c r="K208" s="309"/>
    </row>
    <row r="209" spans="2:11" s="229" customFormat="1" ht="15" customHeight="1">
      <c r="B209" s="286"/>
      <c r="C209" s="263"/>
      <c r="D209" s="263"/>
      <c r="E209" s="263"/>
      <c r="F209" s="284" t="s">
        <v>3509</v>
      </c>
      <c r="G209" s="263"/>
      <c r="H209" s="384" t="s">
        <v>3510</v>
      </c>
      <c r="I209" s="384"/>
      <c r="J209" s="384"/>
      <c r="K209" s="309"/>
    </row>
    <row r="210" spans="2:11" s="229" customFormat="1" ht="15" customHeight="1">
      <c r="B210" s="286"/>
      <c r="C210" s="263"/>
      <c r="D210" s="263"/>
      <c r="E210" s="263"/>
      <c r="F210" s="284" t="s">
        <v>3507</v>
      </c>
      <c r="G210" s="263"/>
      <c r="H210" s="384" t="s">
        <v>3672</v>
      </c>
      <c r="I210" s="384"/>
      <c r="J210" s="384"/>
      <c r="K210" s="309"/>
    </row>
    <row r="211" spans="2:11" s="229" customFormat="1" ht="15" customHeight="1">
      <c r="B211" s="327"/>
      <c r="C211" s="263"/>
      <c r="D211" s="263"/>
      <c r="E211" s="263"/>
      <c r="F211" s="284" t="s">
        <v>124</v>
      </c>
      <c r="G211" s="322"/>
      <c r="H211" s="385" t="s">
        <v>125</v>
      </c>
      <c r="I211" s="385"/>
      <c r="J211" s="385"/>
      <c r="K211" s="328"/>
    </row>
    <row r="212" spans="2:11" s="229" customFormat="1" ht="15" customHeight="1">
      <c r="B212" s="327"/>
      <c r="C212" s="263"/>
      <c r="D212" s="263"/>
      <c r="E212" s="263"/>
      <c r="F212" s="284" t="s">
        <v>3511</v>
      </c>
      <c r="G212" s="322"/>
      <c r="H212" s="385" t="s">
        <v>2406</v>
      </c>
      <c r="I212" s="385"/>
      <c r="J212" s="385"/>
      <c r="K212" s="328"/>
    </row>
    <row r="213" spans="2:11" s="229" customFormat="1" ht="15" customHeight="1">
      <c r="B213" s="327"/>
      <c r="C213" s="263"/>
      <c r="D213" s="263"/>
      <c r="E213" s="263"/>
      <c r="F213" s="284"/>
      <c r="G213" s="322"/>
      <c r="H213" s="313"/>
      <c r="I213" s="313"/>
      <c r="J213" s="313"/>
      <c r="K213" s="328"/>
    </row>
    <row r="214" spans="2:11" s="229" customFormat="1" ht="15" customHeight="1">
      <c r="B214" s="327"/>
      <c r="C214" s="263" t="s">
        <v>3635</v>
      </c>
      <c r="D214" s="263"/>
      <c r="E214" s="263"/>
      <c r="F214" s="284">
        <v>1</v>
      </c>
      <c r="G214" s="322"/>
      <c r="H214" s="385" t="s">
        <v>3673</v>
      </c>
      <c r="I214" s="385"/>
      <c r="J214" s="385"/>
      <c r="K214" s="328"/>
    </row>
    <row r="215" spans="2:11" s="229" customFormat="1" ht="15" customHeight="1">
      <c r="B215" s="327"/>
      <c r="C215" s="263"/>
      <c r="D215" s="263"/>
      <c r="E215" s="263"/>
      <c r="F215" s="284">
        <v>2</v>
      </c>
      <c r="G215" s="322"/>
      <c r="H215" s="385" t="s">
        <v>3674</v>
      </c>
      <c r="I215" s="385"/>
      <c r="J215" s="385"/>
      <c r="K215" s="328"/>
    </row>
    <row r="216" spans="2:11" s="229" customFormat="1" ht="15" customHeight="1">
      <c r="B216" s="327"/>
      <c r="C216" s="263"/>
      <c r="D216" s="263"/>
      <c r="E216" s="263"/>
      <c r="F216" s="284">
        <v>3</v>
      </c>
      <c r="G216" s="322"/>
      <c r="H216" s="385" t="s">
        <v>3675</v>
      </c>
      <c r="I216" s="385"/>
      <c r="J216" s="385"/>
      <c r="K216" s="328"/>
    </row>
    <row r="217" spans="2:11" s="229" customFormat="1" ht="15" customHeight="1">
      <c r="B217" s="327"/>
      <c r="C217" s="263"/>
      <c r="D217" s="263"/>
      <c r="E217" s="263"/>
      <c r="F217" s="284">
        <v>4</v>
      </c>
      <c r="G217" s="322"/>
      <c r="H217" s="385" t="s">
        <v>3676</v>
      </c>
      <c r="I217" s="385"/>
      <c r="J217" s="385"/>
      <c r="K217" s="328"/>
    </row>
    <row r="218" spans="2:11" s="229" customFormat="1" ht="12.75" customHeight="1">
      <c r="B218" s="329"/>
      <c r="C218" s="330"/>
      <c r="D218" s="330"/>
      <c r="E218" s="330"/>
      <c r="F218" s="330"/>
      <c r="G218" s="330"/>
      <c r="H218" s="330"/>
      <c r="I218" s="330"/>
      <c r="J218" s="330"/>
      <c r="K218" s="331"/>
    </row>
  </sheetData>
  <sheetProtection password="E886" sheet="1" objects="1" scenarios="1"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04"/>
  <sheetViews>
    <sheetView showGridLines="0" workbookViewId="0" topLeftCell="A1">
      <selection activeCell="V149" sqref="V149"/>
    </sheetView>
  </sheetViews>
  <sheetFormatPr defaultColWidth="9.140625" defaultRowHeight="12"/>
  <cols>
    <col min="1" max="1" width="8.28125" style="81" customWidth="1"/>
    <col min="2" max="2" width="1.1484375" style="81" customWidth="1"/>
    <col min="3" max="3" width="4.140625" style="81" customWidth="1"/>
    <col min="4" max="4" width="4.28125" style="81" customWidth="1"/>
    <col min="5" max="5" width="17.140625" style="81" customWidth="1"/>
    <col min="6" max="6" width="100.8515625" style="81" customWidth="1"/>
    <col min="7" max="7" width="7.421875" style="81" customWidth="1"/>
    <col min="8" max="8" width="14.00390625" style="81" customWidth="1"/>
    <col min="9" max="9" width="15.8515625" style="81" customWidth="1"/>
    <col min="10" max="11" width="22.28125" style="81" customWidth="1"/>
    <col min="12" max="12" width="9.28125" style="81" customWidth="1"/>
    <col min="13" max="13" width="10.8515625" style="81" hidden="1" customWidth="1"/>
    <col min="14" max="14" width="9.28125" style="81" hidden="1" customWidth="1"/>
    <col min="15" max="20" width="14.140625" style="81" hidden="1" customWidth="1"/>
    <col min="21" max="21" width="16.28125" style="81" hidden="1" customWidth="1"/>
    <col min="22" max="22" width="12.28125" style="81" customWidth="1"/>
    <col min="23" max="23" width="16.28125" style="81" customWidth="1"/>
    <col min="24" max="24" width="12.28125" style="81" customWidth="1"/>
    <col min="25" max="25" width="15.00390625" style="81" customWidth="1"/>
    <col min="26" max="26" width="11.00390625" style="81" customWidth="1"/>
    <col min="27" max="27" width="15.00390625" style="81" customWidth="1"/>
    <col min="28" max="28" width="16.28125" style="81" customWidth="1"/>
    <col min="29" max="29" width="11.00390625" style="81" customWidth="1"/>
    <col min="30" max="30" width="15.00390625" style="81" customWidth="1"/>
    <col min="31" max="31" width="16.28125" style="81" customWidth="1"/>
    <col min="32" max="43" width="9.28125" style="81" customWidth="1"/>
    <col min="44" max="65" width="9.28125" style="81" hidden="1" customWidth="1"/>
    <col min="66" max="16384" width="9.28125" style="81" customWidth="1"/>
  </cols>
  <sheetData>
    <row r="1" ht="12"/>
    <row r="2" spans="12:46" ht="36.95" customHeight="1">
      <c r="L2" s="375" t="s">
        <v>6</v>
      </c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82" t="s">
        <v>84</v>
      </c>
    </row>
    <row r="3" spans="2:46" ht="6.95" customHeight="1">
      <c r="B3" s="83"/>
      <c r="C3" s="84"/>
      <c r="D3" s="84"/>
      <c r="E3" s="84"/>
      <c r="F3" s="84"/>
      <c r="G3" s="84"/>
      <c r="H3" s="84"/>
      <c r="I3" s="84"/>
      <c r="J3" s="84"/>
      <c r="K3" s="84"/>
      <c r="L3" s="85"/>
      <c r="AT3" s="82" t="s">
        <v>83</v>
      </c>
    </row>
    <row r="4" spans="2:46" ht="24.95" customHeight="1">
      <c r="B4" s="85"/>
      <c r="D4" s="86" t="s">
        <v>127</v>
      </c>
      <c r="L4" s="85"/>
      <c r="M4" s="87" t="s">
        <v>11</v>
      </c>
      <c r="AT4" s="82" t="s">
        <v>4</v>
      </c>
    </row>
    <row r="5" spans="2:12" ht="6.95" customHeight="1">
      <c r="B5" s="85"/>
      <c r="L5" s="85"/>
    </row>
    <row r="6" spans="2:12" ht="12" customHeight="1">
      <c r="B6" s="85"/>
      <c r="D6" s="88" t="s">
        <v>17</v>
      </c>
      <c r="L6" s="85"/>
    </row>
    <row r="7" spans="2:12" ht="16.5" customHeight="1">
      <c r="B7" s="85"/>
      <c r="E7" s="373" t="str">
        <f>'Rekapitulace stavby'!K6</f>
        <v>Domov ve Věži - Komunitní bydlení II</v>
      </c>
      <c r="F7" s="374"/>
      <c r="G7" s="374"/>
      <c r="H7" s="374"/>
      <c r="L7" s="85"/>
    </row>
    <row r="8" spans="1:31" s="92" customFormat="1" ht="12" customHeight="1">
      <c r="A8" s="89"/>
      <c r="B8" s="90"/>
      <c r="C8" s="89"/>
      <c r="D8" s="88" t="s">
        <v>128</v>
      </c>
      <c r="E8" s="89"/>
      <c r="F8" s="89"/>
      <c r="G8" s="89"/>
      <c r="H8" s="89"/>
      <c r="I8" s="89"/>
      <c r="J8" s="89"/>
      <c r="K8" s="89"/>
      <c r="L8" s="91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</row>
    <row r="9" spans="1:31" s="92" customFormat="1" ht="16.5" customHeight="1">
      <c r="A9" s="89"/>
      <c r="B9" s="90"/>
      <c r="C9" s="89"/>
      <c r="D9" s="89"/>
      <c r="E9" s="371" t="s">
        <v>129</v>
      </c>
      <c r="F9" s="372"/>
      <c r="G9" s="372"/>
      <c r="H9" s="372"/>
      <c r="I9" s="89"/>
      <c r="J9" s="89"/>
      <c r="K9" s="89"/>
      <c r="L9" s="91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</row>
    <row r="10" spans="1:31" s="92" customFormat="1" ht="12">
      <c r="A10" s="89"/>
      <c r="B10" s="90"/>
      <c r="C10" s="89"/>
      <c r="D10" s="89"/>
      <c r="E10" s="89"/>
      <c r="F10" s="89"/>
      <c r="G10" s="89"/>
      <c r="H10" s="89"/>
      <c r="I10" s="89"/>
      <c r="J10" s="89"/>
      <c r="K10" s="89"/>
      <c r="L10" s="91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</row>
    <row r="11" spans="1:31" s="92" customFormat="1" ht="12" customHeight="1">
      <c r="A11" s="89"/>
      <c r="B11" s="90"/>
      <c r="C11" s="89"/>
      <c r="D11" s="88" t="s">
        <v>19</v>
      </c>
      <c r="E11" s="89"/>
      <c r="F11" s="93" t="s">
        <v>3</v>
      </c>
      <c r="G11" s="89"/>
      <c r="H11" s="89"/>
      <c r="I11" s="88" t="s">
        <v>20</v>
      </c>
      <c r="J11" s="93" t="s">
        <v>3</v>
      </c>
      <c r="K11" s="89"/>
      <c r="L11" s="91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</row>
    <row r="12" spans="1:31" s="92" customFormat="1" ht="12" customHeight="1">
      <c r="A12" s="89"/>
      <c r="B12" s="90"/>
      <c r="C12" s="89"/>
      <c r="D12" s="88" t="s">
        <v>21</v>
      </c>
      <c r="E12" s="89"/>
      <c r="F12" s="93" t="s">
        <v>22</v>
      </c>
      <c r="G12" s="89"/>
      <c r="H12" s="89"/>
      <c r="I12" s="88" t="s">
        <v>23</v>
      </c>
      <c r="J12" s="94">
        <f>'Rekapitulace stavby'!AN8</f>
        <v>44315</v>
      </c>
      <c r="K12" s="89"/>
      <c r="L12" s="91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</row>
    <row r="13" spans="1:31" s="92" customFormat="1" ht="10.9" customHeight="1">
      <c r="A13" s="89"/>
      <c r="B13" s="90"/>
      <c r="C13" s="89"/>
      <c r="D13" s="89"/>
      <c r="E13" s="89"/>
      <c r="F13" s="89"/>
      <c r="G13" s="89"/>
      <c r="H13" s="89"/>
      <c r="I13" s="89"/>
      <c r="J13" s="89"/>
      <c r="K13" s="89"/>
      <c r="L13" s="91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</row>
    <row r="14" spans="1:31" s="92" customFormat="1" ht="12" customHeight="1">
      <c r="A14" s="89"/>
      <c r="B14" s="90"/>
      <c r="C14" s="89"/>
      <c r="D14" s="88" t="s">
        <v>24</v>
      </c>
      <c r="E14" s="89"/>
      <c r="F14" s="89"/>
      <c r="G14" s="89"/>
      <c r="H14" s="89"/>
      <c r="I14" s="88" t="s">
        <v>25</v>
      </c>
      <c r="J14" s="93" t="s">
        <v>26</v>
      </c>
      <c r="K14" s="89"/>
      <c r="L14" s="91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</row>
    <row r="15" spans="1:31" s="92" customFormat="1" ht="18" customHeight="1">
      <c r="A15" s="89"/>
      <c r="B15" s="90"/>
      <c r="C15" s="89"/>
      <c r="D15" s="89"/>
      <c r="E15" s="93" t="s">
        <v>27</v>
      </c>
      <c r="F15" s="89"/>
      <c r="G15" s="89"/>
      <c r="H15" s="89"/>
      <c r="I15" s="88" t="s">
        <v>28</v>
      </c>
      <c r="J15" s="93" t="s">
        <v>29</v>
      </c>
      <c r="K15" s="89"/>
      <c r="L15" s="91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</row>
    <row r="16" spans="1:31" s="92" customFormat="1" ht="6.95" customHeight="1">
      <c r="A16" s="89"/>
      <c r="B16" s="90"/>
      <c r="C16" s="89"/>
      <c r="D16" s="89"/>
      <c r="E16" s="89"/>
      <c r="F16" s="89"/>
      <c r="G16" s="89"/>
      <c r="H16" s="89"/>
      <c r="I16" s="89"/>
      <c r="J16" s="89"/>
      <c r="K16" s="89"/>
      <c r="L16" s="91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</row>
    <row r="17" spans="1:31" s="92" customFormat="1" ht="12" customHeight="1">
      <c r="A17" s="89"/>
      <c r="B17" s="90"/>
      <c r="C17" s="89"/>
      <c r="D17" s="88" t="s">
        <v>30</v>
      </c>
      <c r="E17" s="89"/>
      <c r="F17" s="89"/>
      <c r="G17" s="89"/>
      <c r="H17" s="89"/>
      <c r="I17" s="88" t="s">
        <v>25</v>
      </c>
      <c r="J17" s="80" t="str">
        <f>'Rekapitulace stavby'!AN13</f>
        <v>Vyplň údaj</v>
      </c>
      <c r="K17" s="89"/>
      <c r="L17" s="91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</row>
    <row r="18" spans="1:31" s="92" customFormat="1" ht="18" customHeight="1">
      <c r="A18" s="89"/>
      <c r="B18" s="90"/>
      <c r="C18" s="89"/>
      <c r="D18" s="89"/>
      <c r="E18" s="377" t="str">
        <f>'Rekapitulace stavby'!E14</f>
        <v>Vyplň údaj</v>
      </c>
      <c r="F18" s="378"/>
      <c r="G18" s="378"/>
      <c r="H18" s="378"/>
      <c r="I18" s="88" t="s">
        <v>28</v>
      </c>
      <c r="J18" s="80" t="str">
        <f>'Rekapitulace stavby'!AN14</f>
        <v>Vyplň údaj</v>
      </c>
      <c r="K18" s="89"/>
      <c r="L18" s="91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</row>
    <row r="19" spans="1:31" s="92" customFormat="1" ht="6.95" customHeight="1">
      <c r="A19" s="89"/>
      <c r="B19" s="90"/>
      <c r="C19" s="89"/>
      <c r="D19" s="89"/>
      <c r="E19" s="89"/>
      <c r="F19" s="89"/>
      <c r="G19" s="89"/>
      <c r="H19" s="89"/>
      <c r="I19" s="89"/>
      <c r="J19" s="89"/>
      <c r="K19" s="89"/>
      <c r="L19" s="91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</row>
    <row r="20" spans="1:31" s="92" customFormat="1" ht="12" customHeight="1">
      <c r="A20" s="89"/>
      <c r="B20" s="90"/>
      <c r="C20" s="89"/>
      <c r="D20" s="88" t="s">
        <v>32</v>
      </c>
      <c r="E20" s="89"/>
      <c r="F20" s="89"/>
      <c r="G20" s="89"/>
      <c r="H20" s="89"/>
      <c r="I20" s="88" t="s">
        <v>25</v>
      </c>
      <c r="J20" s="93" t="s">
        <v>33</v>
      </c>
      <c r="K20" s="89"/>
      <c r="L20" s="91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</row>
    <row r="21" spans="1:31" s="92" customFormat="1" ht="18" customHeight="1">
      <c r="A21" s="89"/>
      <c r="B21" s="90"/>
      <c r="C21" s="89"/>
      <c r="D21" s="89"/>
      <c r="E21" s="93" t="s">
        <v>34</v>
      </c>
      <c r="F21" s="89"/>
      <c r="G21" s="89"/>
      <c r="H21" s="89"/>
      <c r="I21" s="88" t="s">
        <v>28</v>
      </c>
      <c r="J21" s="93" t="s">
        <v>35</v>
      </c>
      <c r="K21" s="89"/>
      <c r="L21" s="91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</row>
    <row r="22" spans="1:31" s="92" customFormat="1" ht="6.95" customHeight="1">
      <c r="A22" s="89"/>
      <c r="B22" s="90"/>
      <c r="C22" s="89"/>
      <c r="D22" s="89"/>
      <c r="E22" s="89"/>
      <c r="F22" s="89"/>
      <c r="G22" s="89"/>
      <c r="H22" s="89"/>
      <c r="I22" s="89"/>
      <c r="J22" s="89"/>
      <c r="K22" s="89"/>
      <c r="L22" s="91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</row>
    <row r="23" spans="1:31" s="92" customFormat="1" ht="12" customHeight="1">
      <c r="A23" s="89"/>
      <c r="B23" s="90"/>
      <c r="C23" s="89"/>
      <c r="D23" s="88" t="s">
        <v>37</v>
      </c>
      <c r="E23" s="89"/>
      <c r="F23" s="89"/>
      <c r="G23" s="89"/>
      <c r="H23" s="89"/>
      <c r="I23" s="88" t="s">
        <v>25</v>
      </c>
      <c r="J23" s="93" t="str">
        <f>IF('Rekapitulace stavby'!AN19="","",'Rekapitulace stavby'!AN19)</f>
        <v/>
      </c>
      <c r="K23" s="89"/>
      <c r="L23" s="91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</row>
    <row r="24" spans="1:31" s="92" customFormat="1" ht="18" customHeight="1">
      <c r="A24" s="89"/>
      <c r="B24" s="90"/>
      <c r="C24" s="89"/>
      <c r="D24" s="89"/>
      <c r="E24" s="93" t="str">
        <f>IF('Rekapitulace stavby'!E20="","",'Rekapitulace stavby'!E20)</f>
        <v xml:space="preserve"> </v>
      </c>
      <c r="F24" s="89"/>
      <c r="G24" s="89"/>
      <c r="H24" s="89"/>
      <c r="I24" s="88" t="s">
        <v>28</v>
      </c>
      <c r="J24" s="93" t="str">
        <f>IF('Rekapitulace stavby'!AN20="","",'Rekapitulace stavby'!AN20)</f>
        <v/>
      </c>
      <c r="K24" s="89"/>
      <c r="L24" s="91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</row>
    <row r="25" spans="1:31" s="92" customFormat="1" ht="6.95" customHeight="1">
      <c r="A25" s="89"/>
      <c r="B25" s="90"/>
      <c r="C25" s="89"/>
      <c r="D25" s="89"/>
      <c r="E25" s="89"/>
      <c r="F25" s="89"/>
      <c r="G25" s="89"/>
      <c r="H25" s="89"/>
      <c r="I25" s="89"/>
      <c r="J25" s="89"/>
      <c r="K25" s="89"/>
      <c r="L25" s="91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</row>
    <row r="26" spans="1:31" s="92" customFormat="1" ht="12" customHeight="1">
      <c r="A26" s="89"/>
      <c r="B26" s="90"/>
      <c r="C26" s="89"/>
      <c r="D26" s="88" t="s">
        <v>39</v>
      </c>
      <c r="E26" s="89"/>
      <c r="F26" s="89"/>
      <c r="G26" s="89"/>
      <c r="H26" s="89"/>
      <c r="I26" s="89"/>
      <c r="J26" s="89"/>
      <c r="K26" s="89"/>
      <c r="L26" s="91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</row>
    <row r="27" spans="1:31" s="98" customFormat="1" ht="16.5" customHeight="1">
      <c r="A27" s="95"/>
      <c r="B27" s="96"/>
      <c r="C27" s="95"/>
      <c r="D27" s="95"/>
      <c r="E27" s="379" t="s">
        <v>3</v>
      </c>
      <c r="F27" s="379"/>
      <c r="G27" s="379"/>
      <c r="H27" s="37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92" customFormat="1" ht="6.95" customHeight="1">
      <c r="A28" s="89"/>
      <c r="B28" s="90"/>
      <c r="C28" s="89"/>
      <c r="D28" s="89"/>
      <c r="E28" s="89"/>
      <c r="F28" s="89"/>
      <c r="G28" s="89"/>
      <c r="H28" s="89"/>
      <c r="I28" s="89"/>
      <c r="J28" s="89"/>
      <c r="K28" s="89"/>
      <c r="L28" s="91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</row>
    <row r="29" spans="1:31" s="92" customFormat="1" ht="6.95" customHeight="1">
      <c r="A29" s="89"/>
      <c r="B29" s="90"/>
      <c r="C29" s="89"/>
      <c r="D29" s="99"/>
      <c r="E29" s="99"/>
      <c r="F29" s="99"/>
      <c r="G29" s="99"/>
      <c r="H29" s="99"/>
      <c r="I29" s="99"/>
      <c r="J29" s="99"/>
      <c r="K29" s="99"/>
      <c r="L29" s="91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</row>
    <row r="30" spans="1:31" s="92" customFormat="1" ht="25.35" customHeight="1">
      <c r="A30" s="89"/>
      <c r="B30" s="90"/>
      <c r="C30" s="89"/>
      <c r="D30" s="100" t="s">
        <v>41</v>
      </c>
      <c r="E30" s="89"/>
      <c r="F30" s="89"/>
      <c r="G30" s="89"/>
      <c r="H30" s="89"/>
      <c r="I30" s="89"/>
      <c r="J30" s="101">
        <f>ROUND(J101,2)</f>
        <v>0</v>
      </c>
      <c r="K30" s="89"/>
      <c r="L30" s="91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</row>
    <row r="31" spans="1:31" s="92" customFormat="1" ht="6.95" customHeight="1">
      <c r="A31" s="89"/>
      <c r="B31" s="90"/>
      <c r="C31" s="89"/>
      <c r="D31" s="99"/>
      <c r="E31" s="99"/>
      <c r="F31" s="99"/>
      <c r="G31" s="99"/>
      <c r="H31" s="99"/>
      <c r="I31" s="99"/>
      <c r="J31" s="99"/>
      <c r="K31" s="99"/>
      <c r="L31" s="91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</row>
    <row r="32" spans="1:31" s="92" customFormat="1" ht="14.45" customHeight="1">
      <c r="A32" s="89"/>
      <c r="B32" s="90"/>
      <c r="C32" s="89"/>
      <c r="D32" s="89"/>
      <c r="E32" s="89"/>
      <c r="F32" s="102" t="s">
        <v>43</v>
      </c>
      <c r="G32" s="89"/>
      <c r="H32" s="89"/>
      <c r="I32" s="102" t="s">
        <v>42</v>
      </c>
      <c r="J32" s="102" t="s">
        <v>44</v>
      </c>
      <c r="K32" s="89"/>
      <c r="L32" s="91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</row>
    <row r="33" spans="1:31" s="92" customFormat="1" ht="14.45" customHeight="1">
      <c r="A33" s="89"/>
      <c r="B33" s="90"/>
      <c r="C33" s="89"/>
      <c r="D33" s="103" t="s">
        <v>45</v>
      </c>
      <c r="E33" s="88" t="s">
        <v>46</v>
      </c>
      <c r="F33" s="104">
        <f>ROUND((SUM(BE101:BE1503)),2)</f>
        <v>0</v>
      </c>
      <c r="G33" s="89"/>
      <c r="H33" s="89"/>
      <c r="I33" s="105">
        <v>0.21</v>
      </c>
      <c r="J33" s="104">
        <f>ROUND(((SUM(BE101:BE1503))*I33),2)</f>
        <v>0</v>
      </c>
      <c r="K33" s="89"/>
      <c r="L33" s="91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</row>
    <row r="34" spans="1:31" s="92" customFormat="1" ht="14.45" customHeight="1">
      <c r="A34" s="89"/>
      <c r="B34" s="90"/>
      <c r="C34" s="89"/>
      <c r="D34" s="89"/>
      <c r="E34" s="88" t="s">
        <v>47</v>
      </c>
      <c r="F34" s="104">
        <f>ROUND((SUM(BF101:BF1503)),2)</f>
        <v>0</v>
      </c>
      <c r="G34" s="89"/>
      <c r="H34" s="89"/>
      <c r="I34" s="105">
        <v>0.15</v>
      </c>
      <c r="J34" s="104">
        <f>ROUND(((SUM(BF101:BF1503))*I34),2)</f>
        <v>0</v>
      </c>
      <c r="K34" s="89"/>
      <c r="L34" s="91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</row>
    <row r="35" spans="1:31" s="92" customFormat="1" ht="14.45" customHeight="1" hidden="1">
      <c r="A35" s="89"/>
      <c r="B35" s="90"/>
      <c r="C35" s="89"/>
      <c r="D35" s="89"/>
      <c r="E35" s="88" t="s">
        <v>48</v>
      </c>
      <c r="F35" s="104">
        <f>ROUND((SUM(BG101:BG1503)),2)</f>
        <v>0</v>
      </c>
      <c r="G35" s="89"/>
      <c r="H35" s="89"/>
      <c r="I35" s="105">
        <v>0.21</v>
      </c>
      <c r="J35" s="104">
        <f>0</f>
        <v>0</v>
      </c>
      <c r="K35" s="89"/>
      <c r="L35" s="91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</row>
    <row r="36" spans="1:31" s="92" customFormat="1" ht="14.45" customHeight="1" hidden="1">
      <c r="A36" s="89"/>
      <c r="B36" s="90"/>
      <c r="C36" s="89"/>
      <c r="D36" s="89"/>
      <c r="E36" s="88" t="s">
        <v>49</v>
      </c>
      <c r="F36" s="104">
        <f>ROUND((SUM(BH101:BH1503)),2)</f>
        <v>0</v>
      </c>
      <c r="G36" s="89"/>
      <c r="H36" s="89"/>
      <c r="I36" s="105">
        <v>0.15</v>
      </c>
      <c r="J36" s="104">
        <f>0</f>
        <v>0</v>
      </c>
      <c r="K36" s="89"/>
      <c r="L36" s="91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</row>
    <row r="37" spans="1:31" s="92" customFormat="1" ht="14.45" customHeight="1" hidden="1">
      <c r="A37" s="89"/>
      <c r="B37" s="90"/>
      <c r="C37" s="89"/>
      <c r="D37" s="89"/>
      <c r="E37" s="88" t="s">
        <v>50</v>
      </c>
      <c r="F37" s="104">
        <f>ROUND((SUM(BI101:BI1503)),2)</f>
        <v>0</v>
      </c>
      <c r="G37" s="89"/>
      <c r="H37" s="89"/>
      <c r="I37" s="105">
        <v>0</v>
      </c>
      <c r="J37" s="104">
        <f>0</f>
        <v>0</v>
      </c>
      <c r="K37" s="89"/>
      <c r="L37" s="91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</row>
    <row r="38" spans="1:31" s="92" customFormat="1" ht="6.95" customHeight="1">
      <c r="A38" s="89"/>
      <c r="B38" s="90"/>
      <c r="C38" s="89"/>
      <c r="D38" s="89"/>
      <c r="E38" s="89"/>
      <c r="F38" s="89"/>
      <c r="G38" s="89"/>
      <c r="H38" s="89"/>
      <c r="I38" s="89"/>
      <c r="J38" s="89"/>
      <c r="K38" s="89"/>
      <c r="L38" s="91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</row>
    <row r="39" spans="1:31" s="92" customFormat="1" ht="25.35" customHeight="1">
      <c r="A39" s="89"/>
      <c r="B39" s="90"/>
      <c r="C39" s="106"/>
      <c r="D39" s="107" t="s">
        <v>51</v>
      </c>
      <c r="E39" s="108"/>
      <c r="F39" s="108"/>
      <c r="G39" s="109" t="s">
        <v>52</v>
      </c>
      <c r="H39" s="110" t="s">
        <v>53</v>
      </c>
      <c r="I39" s="108"/>
      <c r="J39" s="111">
        <f>SUM(J30:J37)</f>
        <v>0</v>
      </c>
      <c r="K39" s="112"/>
      <c r="L39" s="91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</row>
    <row r="40" spans="1:31" s="92" customFormat="1" ht="14.45" customHeight="1">
      <c r="A40" s="89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91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</row>
    <row r="44" spans="1:31" s="92" customFormat="1" ht="6.95" customHeight="1">
      <c r="A44" s="89"/>
      <c r="B44" s="115"/>
      <c r="C44" s="116"/>
      <c r="D44" s="116"/>
      <c r="E44" s="116"/>
      <c r="F44" s="116"/>
      <c r="G44" s="116"/>
      <c r="H44" s="116"/>
      <c r="I44" s="116"/>
      <c r="J44" s="116"/>
      <c r="K44" s="116"/>
      <c r="L44" s="91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</row>
    <row r="45" spans="1:31" s="92" customFormat="1" ht="24.95" customHeight="1">
      <c r="A45" s="89"/>
      <c r="B45" s="90"/>
      <c r="C45" s="86" t="s">
        <v>130</v>
      </c>
      <c r="D45" s="89"/>
      <c r="E45" s="89"/>
      <c r="F45" s="89"/>
      <c r="G45" s="89"/>
      <c r="H45" s="89"/>
      <c r="I45" s="89"/>
      <c r="J45" s="89"/>
      <c r="K45" s="89"/>
      <c r="L45" s="91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</row>
    <row r="46" spans="1:31" s="92" customFormat="1" ht="6.95" customHeight="1">
      <c r="A46" s="89"/>
      <c r="B46" s="90"/>
      <c r="C46" s="89"/>
      <c r="D46" s="89"/>
      <c r="E46" s="89"/>
      <c r="F46" s="89"/>
      <c r="G46" s="89"/>
      <c r="H46" s="89"/>
      <c r="I46" s="89"/>
      <c r="J46" s="89"/>
      <c r="K46" s="89"/>
      <c r="L46" s="91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</row>
    <row r="47" spans="1:31" s="92" customFormat="1" ht="12" customHeight="1">
      <c r="A47" s="89"/>
      <c r="B47" s="90"/>
      <c r="C47" s="88" t="s">
        <v>17</v>
      </c>
      <c r="D47" s="89"/>
      <c r="E47" s="89"/>
      <c r="F47" s="89"/>
      <c r="G47" s="89"/>
      <c r="H47" s="89"/>
      <c r="I47" s="89"/>
      <c r="J47" s="89"/>
      <c r="K47" s="89"/>
      <c r="L47" s="91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</row>
    <row r="48" spans="1:31" s="92" customFormat="1" ht="16.5" customHeight="1">
      <c r="A48" s="89"/>
      <c r="B48" s="90"/>
      <c r="C48" s="89"/>
      <c r="D48" s="89"/>
      <c r="E48" s="373" t="str">
        <f>E7</f>
        <v>Domov ve Věži - Komunitní bydlení II</v>
      </c>
      <c r="F48" s="374"/>
      <c r="G48" s="374"/>
      <c r="H48" s="374"/>
      <c r="I48" s="89"/>
      <c r="J48" s="89"/>
      <c r="K48" s="89"/>
      <c r="L48" s="91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</row>
    <row r="49" spans="1:31" s="92" customFormat="1" ht="12" customHeight="1">
      <c r="A49" s="89"/>
      <c r="B49" s="90"/>
      <c r="C49" s="88" t="s">
        <v>128</v>
      </c>
      <c r="D49" s="89"/>
      <c r="E49" s="89"/>
      <c r="F49" s="89"/>
      <c r="G49" s="89"/>
      <c r="H49" s="89"/>
      <c r="I49" s="89"/>
      <c r="J49" s="89"/>
      <c r="K49" s="89"/>
      <c r="L49" s="91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</row>
    <row r="50" spans="1:31" s="92" customFormat="1" ht="16.5" customHeight="1">
      <c r="A50" s="89"/>
      <c r="B50" s="90"/>
      <c r="C50" s="89"/>
      <c r="D50" s="89"/>
      <c r="E50" s="371" t="str">
        <f>E9</f>
        <v>SO 01 - Novostavba RD</v>
      </c>
      <c r="F50" s="372"/>
      <c r="G50" s="372"/>
      <c r="H50" s="372"/>
      <c r="I50" s="89"/>
      <c r="J50" s="89"/>
      <c r="K50" s="89"/>
      <c r="L50" s="91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</row>
    <row r="51" spans="1:31" s="92" customFormat="1" ht="6.95" customHeight="1">
      <c r="A51" s="89"/>
      <c r="B51" s="90"/>
      <c r="C51" s="89"/>
      <c r="D51" s="89"/>
      <c r="E51" s="89"/>
      <c r="F51" s="89"/>
      <c r="G51" s="89"/>
      <c r="H51" s="89"/>
      <c r="I51" s="89"/>
      <c r="J51" s="89"/>
      <c r="K51" s="89"/>
      <c r="L51" s="91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</row>
    <row r="52" spans="1:31" s="92" customFormat="1" ht="12" customHeight="1">
      <c r="A52" s="89"/>
      <c r="B52" s="90"/>
      <c r="C52" s="88" t="s">
        <v>21</v>
      </c>
      <c r="D52" s="89"/>
      <c r="E52" s="89"/>
      <c r="F52" s="93" t="str">
        <f>F12</f>
        <v>Obec Věž</v>
      </c>
      <c r="G52" s="89"/>
      <c r="H52" s="89"/>
      <c r="I52" s="88" t="s">
        <v>23</v>
      </c>
      <c r="J52" s="94">
        <f>IF(J12="","",J12)</f>
        <v>44315</v>
      </c>
      <c r="K52" s="89"/>
      <c r="L52" s="91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</row>
    <row r="53" spans="1:31" s="92" customFormat="1" ht="6.95" customHeight="1">
      <c r="A53" s="89"/>
      <c r="B53" s="90"/>
      <c r="C53" s="89"/>
      <c r="D53" s="89"/>
      <c r="E53" s="89"/>
      <c r="F53" s="89"/>
      <c r="G53" s="89"/>
      <c r="H53" s="89"/>
      <c r="I53" s="89"/>
      <c r="J53" s="89"/>
      <c r="K53" s="89"/>
      <c r="L53" s="91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</row>
    <row r="54" spans="1:31" s="92" customFormat="1" ht="40.15" customHeight="1">
      <c r="A54" s="89"/>
      <c r="B54" s="90"/>
      <c r="C54" s="88" t="s">
        <v>24</v>
      </c>
      <c r="D54" s="89"/>
      <c r="E54" s="89"/>
      <c r="F54" s="93" t="str">
        <f>E15</f>
        <v xml:space="preserve">Kraj Vysočina, Žižkova 1882/57, 587 33 Jihlava </v>
      </c>
      <c r="G54" s="89"/>
      <c r="H54" s="89"/>
      <c r="I54" s="88" t="s">
        <v>32</v>
      </c>
      <c r="J54" s="117" t="str">
        <f>E21</f>
        <v>INVENTE s.r.o., Žerotínova 483/1, 370 04 Č. Buděj.</v>
      </c>
      <c r="K54" s="89"/>
      <c r="L54" s="91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</row>
    <row r="55" spans="1:31" s="92" customFormat="1" ht="15.2" customHeight="1">
      <c r="A55" s="89"/>
      <c r="B55" s="90"/>
      <c r="C55" s="88" t="s">
        <v>30</v>
      </c>
      <c r="D55" s="89"/>
      <c r="E55" s="89"/>
      <c r="F55" s="93" t="str">
        <f>IF(E18="","",E18)</f>
        <v>Vyplň údaj</v>
      </c>
      <c r="G55" s="89"/>
      <c r="H55" s="89"/>
      <c r="I55" s="88" t="s">
        <v>37</v>
      </c>
      <c r="J55" s="117" t="str">
        <f>E24</f>
        <v xml:space="preserve"> </v>
      </c>
      <c r="K55" s="89"/>
      <c r="L55" s="91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</row>
    <row r="56" spans="1:31" s="92" customFormat="1" ht="10.35" customHeight="1">
      <c r="A56" s="89"/>
      <c r="B56" s="90"/>
      <c r="C56" s="89"/>
      <c r="D56" s="89"/>
      <c r="E56" s="89"/>
      <c r="F56" s="89"/>
      <c r="G56" s="89"/>
      <c r="H56" s="89"/>
      <c r="I56" s="89"/>
      <c r="J56" s="89"/>
      <c r="K56" s="89"/>
      <c r="L56" s="91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</row>
    <row r="57" spans="1:31" s="92" customFormat="1" ht="29.25" customHeight="1">
      <c r="A57" s="89"/>
      <c r="B57" s="90"/>
      <c r="C57" s="118" t="s">
        <v>131</v>
      </c>
      <c r="D57" s="106"/>
      <c r="E57" s="106"/>
      <c r="F57" s="106"/>
      <c r="G57" s="106"/>
      <c r="H57" s="106"/>
      <c r="I57" s="106"/>
      <c r="J57" s="119" t="s">
        <v>132</v>
      </c>
      <c r="K57" s="106"/>
      <c r="L57" s="91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</row>
    <row r="58" spans="1:31" s="92" customFormat="1" ht="10.35" customHeight="1">
      <c r="A58" s="89"/>
      <c r="B58" s="90"/>
      <c r="C58" s="89"/>
      <c r="D58" s="89"/>
      <c r="E58" s="89"/>
      <c r="F58" s="89"/>
      <c r="G58" s="89"/>
      <c r="H58" s="89"/>
      <c r="I58" s="89"/>
      <c r="J58" s="89"/>
      <c r="K58" s="89"/>
      <c r="L58" s="91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</row>
    <row r="59" spans="1:47" s="92" customFormat="1" ht="22.9" customHeight="1">
      <c r="A59" s="89"/>
      <c r="B59" s="90"/>
      <c r="C59" s="120" t="s">
        <v>73</v>
      </c>
      <c r="D59" s="89"/>
      <c r="E59" s="89"/>
      <c r="F59" s="89"/>
      <c r="G59" s="89"/>
      <c r="H59" s="89"/>
      <c r="I59" s="89"/>
      <c r="J59" s="101">
        <f>J101</f>
        <v>0</v>
      </c>
      <c r="K59" s="89"/>
      <c r="L59" s="91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U59" s="82" t="s">
        <v>133</v>
      </c>
    </row>
    <row r="60" spans="2:12" s="121" customFormat="1" ht="24.95" customHeight="1">
      <c r="B60" s="122"/>
      <c r="D60" s="123" t="s">
        <v>134</v>
      </c>
      <c r="E60" s="124"/>
      <c r="F60" s="124"/>
      <c r="G60" s="124"/>
      <c r="H60" s="124"/>
      <c r="I60" s="124"/>
      <c r="J60" s="125">
        <f>J102</f>
        <v>0</v>
      </c>
      <c r="L60" s="122"/>
    </row>
    <row r="61" spans="2:12" s="126" customFormat="1" ht="19.9" customHeight="1">
      <c r="B61" s="127"/>
      <c r="D61" s="128" t="s">
        <v>135</v>
      </c>
      <c r="E61" s="129"/>
      <c r="F61" s="129"/>
      <c r="G61" s="129"/>
      <c r="H61" s="129"/>
      <c r="I61" s="129"/>
      <c r="J61" s="130">
        <f>J103</f>
        <v>0</v>
      </c>
      <c r="L61" s="127"/>
    </row>
    <row r="62" spans="2:12" s="126" customFormat="1" ht="19.9" customHeight="1">
      <c r="B62" s="127"/>
      <c r="D62" s="128" t="s">
        <v>136</v>
      </c>
      <c r="E62" s="129"/>
      <c r="F62" s="129"/>
      <c r="G62" s="129"/>
      <c r="H62" s="129"/>
      <c r="I62" s="129"/>
      <c r="J62" s="130">
        <f>J146</f>
        <v>0</v>
      </c>
      <c r="L62" s="127"/>
    </row>
    <row r="63" spans="2:12" s="126" customFormat="1" ht="19.9" customHeight="1">
      <c r="B63" s="127"/>
      <c r="D63" s="128" t="s">
        <v>137</v>
      </c>
      <c r="E63" s="129"/>
      <c r="F63" s="129"/>
      <c r="G63" s="129"/>
      <c r="H63" s="129"/>
      <c r="I63" s="129"/>
      <c r="J63" s="130">
        <f>J217</f>
        <v>0</v>
      </c>
      <c r="L63" s="127"/>
    </row>
    <row r="64" spans="2:12" s="126" customFormat="1" ht="19.9" customHeight="1">
      <c r="B64" s="127"/>
      <c r="D64" s="128" t="s">
        <v>138</v>
      </c>
      <c r="E64" s="129"/>
      <c r="F64" s="129"/>
      <c r="G64" s="129"/>
      <c r="H64" s="129"/>
      <c r="I64" s="129"/>
      <c r="J64" s="130">
        <f>J363</f>
        <v>0</v>
      </c>
      <c r="L64" s="127"/>
    </row>
    <row r="65" spans="2:12" s="126" customFormat="1" ht="19.9" customHeight="1">
      <c r="B65" s="127"/>
      <c r="D65" s="128" t="s">
        <v>139</v>
      </c>
      <c r="E65" s="129"/>
      <c r="F65" s="129"/>
      <c r="G65" s="129"/>
      <c r="H65" s="129"/>
      <c r="I65" s="129"/>
      <c r="J65" s="130">
        <f>J460</f>
        <v>0</v>
      </c>
      <c r="L65" s="127"/>
    </row>
    <row r="66" spans="2:12" s="126" customFormat="1" ht="19.9" customHeight="1">
      <c r="B66" s="127"/>
      <c r="D66" s="128" t="s">
        <v>140</v>
      </c>
      <c r="E66" s="129"/>
      <c r="F66" s="129"/>
      <c r="G66" s="129"/>
      <c r="H66" s="129"/>
      <c r="I66" s="129"/>
      <c r="J66" s="130">
        <f>J726</f>
        <v>0</v>
      </c>
      <c r="L66" s="127"/>
    </row>
    <row r="67" spans="2:12" s="126" customFormat="1" ht="19.9" customHeight="1">
      <c r="B67" s="127"/>
      <c r="D67" s="128" t="s">
        <v>141</v>
      </c>
      <c r="E67" s="129"/>
      <c r="F67" s="129"/>
      <c r="G67" s="129"/>
      <c r="H67" s="129"/>
      <c r="I67" s="129"/>
      <c r="J67" s="130">
        <f>J759</f>
        <v>0</v>
      </c>
      <c r="L67" s="127"/>
    </row>
    <row r="68" spans="2:12" s="121" customFormat="1" ht="24.95" customHeight="1">
      <c r="B68" s="122"/>
      <c r="D68" s="123" t="s">
        <v>142</v>
      </c>
      <c r="E68" s="124"/>
      <c r="F68" s="124"/>
      <c r="G68" s="124"/>
      <c r="H68" s="124"/>
      <c r="I68" s="124"/>
      <c r="J68" s="125">
        <f>J761</f>
        <v>0</v>
      </c>
      <c r="L68" s="122"/>
    </row>
    <row r="69" spans="2:12" s="126" customFormat="1" ht="19.9" customHeight="1">
      <c r="B69" s="127"/>
      <c r="D69" s="128" t="s">
        <v>143</v>
      </c>
      <c r="E69" s="129"/>
      <c r="F69" s="129"/>
      <c r="G69" s="129"/>
      <c r="H69" s="129"/>
      <c r="I69" s="129"/>
      <c r="J69" s="130">
        <f>J762</f>
        <v>0</v>
      </c>
      <c r="L69" s="127"/>
    </row>
    <row r="70" spans="2:12" s="126" customFormat="1" ht="19.9" customHeight="1">
      <c r="B70" s="127"/>
      <c r="D70" s="128" t="s">
        <v>144</v>
      </c>
      <c r="E70" s="129"/>
      <c r="F70" s="129"/>
      <c r="G70" s="129"/>
      <c r="H70" s="129"/>
      <c r="I70" s="129"/>
      <c r="J70" s="130">
        <f>J816</f>
        <v>0</v>
      </c>
      <c r="L70" s="127"/>
    </row>
    <row r="71" spans="2:12" s="126" customFormat="1" ht="19.9" customHeight="1">
      <c r="B71" s="127"/>
      <c r="D71" s="128" t="s">
        <v>145</v>
      </c>
      <c r="E71" s="129"/>
      <c r="F71" s="129"/>
      <c r="G71" s="129"/>
      <c r="H71" s="129"/>
      <c r="I71" s="129"/>
      <c r="J71" s="130">
        <f>J851</f>
        <v>0</v>
      </c>
      <c r="L71" s="127"/>
    </row>
    <row r="72" spans="2:12" s="126" customFormat="1" ht="19.9" customHeight="1">
      <c r="B72" s="127"/>
      <c r="D72" s="128" t="s">
        <v>146</v>
      </c>
      <c r="E72" s="129"/>
      <c r="F72" s="129"/>
      <c r="G72" s="129"/>
      <c r="H72" s="129"/>
      <c r="I72" s="129"/>
      <c r="J72" s="130">
        <f>J947</f>
        <v>0</v>
      </c>
      <c r="L72" s="127"/>
    </row>
    <row r="73" spans="2:12" s="126" customFormat="1" ht="19.9" customHeight="1">
      <c r="B73" s="127"/>
      <c r="D73" s="128" t="s">
        <v>147</v>
      </c>
      <c r="E73" s="129"/>
      <c r="F73" s="129"/>
      <c r="G73" s="129"/>
      <c r="H73" s="129"/>
      <c r="I73" s="129"/>
      <c r="J73" s="130">
        <f>J1016</f>
        <v>0</v>
      </c>
      <c r="L73" s="127"/>
    </row>
    <row r="74" spans="2:12" s="126" customFormat="1" ht="19.9" customHeight="1">
      <c r="B74" s="127"/>
      <c r="D74" s="128" t="s">
        <v>148</v>
      </c>
      <c r="E74" s="129"/>
      <c r="F74" s="129"/>
      <c r="G74" s="129"/>
      <c r="H74" s="129"/>
      <c r="I74" s="129"/>
      <c r="J74" s="130">
        <f>J1027</f>
        <v>0</v>
      </c>
      <c r="L74" s="127"/>
    </row>
    <row r="75" spans="2:12" s="126" customFormat="1" ht="19.9" customHeight="1">
      <c r="B75" s="127"/>
      <c r="D75" s="128" t="s">
        <v>149</v>
      </c>
      <c r="E75" s="129"/>
      <c r="F75" s="129"/>
      <c r="G75" s="129"/>
      <c r="H75" s="129"/>
      <c r="I75" s="129"/>
      <c r="J75" s="130">
        <f>J1118</f>
        <v>0</v>
      </c>
      <c r="L75" s="127"/>
    </row>
    <row r="76" spans="2:12" s="126" customFormat="1" ht="19.9" customHeight="1">
      <c r="B76" s="127"/>
      <c r="D76" s="128" t="s">
        <v>150</v>
      </c>
      <c r="E76" s="129"/>
      <c r="F76" s="129"/>
      <c r="G76" s="129"/>
      <c r="H76" s="129"/>
      <c r="I76" s="129"/>
      <c r="J76" s="130">
        <f>J1149</f>
        <v>0</v>
      </c>
      <c r="L76" s="127"/>
    </row>
    <row r="77" spans="2:12" s="126" customFormat="1" ht="19.9" customHeight="1">
      <c r="B77" s="127"/>
      <c r="D77" s="128" t="s">
        <v>151</v>
      </c>
      <c r="E77" s="129"/>
      <c r="F77" s="129"/>
      <c r="G77" s="129"/>
      <c r="H77" s="129"/>
      <c r="I77" s="129"/>
      <c r="J77" s="130">
        <f>J1265</f>
        <v>0</v>
      </c>
      <c r="L77" s="127"/>
    </row>
    <row r="78" spans="2:12" s="126" customFormat="1" ht="19.9" customHeight="1">
      <c r="B78" s="127"/>
      <c r="D78" s="128" t="s">
        <v>152</v>
      </c>
      <c r="E78" s="129"/>
      <c r="F78" s="129"/>
      <c r="G78" s="129"/>
      <c r="H78" s="129"/>
      <c r="I78" s="129"/>
      <c r="J78" s="130">
        <f>J1337</f>
        <v>0</v>
      </c>
      <c r="L78" s="127"/>
    </row>
    <row r="79" spans="2:12" s="126" customFormat="1" ht="19.9" customHeight="1">
      <c r="B79" s="127"/>
      <c r="D79" s="128" t="s">
        <v>153</v>
      </c>
      <c r="E79" s="129"/>
      <c r="F79" s="129"/>
      <c r="G79" s="129"/>
      <c r="H79" s="129"/>
      <c r="I79" s="129"/>
      <c r="J79" s="130">
        <f>J1365</f>
        <v>0</v>
      </c>
      <c r="L79" s="127"/>
    </row>
    <row r="80" spans="2:12" s="126" customFormat="1" ht="19.9" customHeight="1">
      <c r="B80" s="127"/>
      <c r="D80" s="128" t="s">
        <v>154</v>
      </c>
      <c r="E80" s="129"/>
      <c r="F80" s="129"/>
      <c r="G80" s="129"/>
      <c r="H80" s="129"/>
      <c r="I80" s="129"/>
      <c r="J80" s="130">
        <f>J1418</f>
        <v>0</v>
      </c>
      <c r="L80" s="127"/>
    </row>
    <row r="81" spans="2:12" s="126" customFormat="1" ht="19.9" customHeight="1">
      <c r="B81" s="127"/>
      <c r="D81" s="128" t="s">
        <v>155</v>
      </c>
      <c r="E81" s="129"/>
      <c r="F81" s="129"/>
      <c r="G81" s="129"/>
      <c r="H81" s="129"/>
      <c r="I81" s="129"/>
      <c r="J81" s="130">
        <f>J1475</f>
        <v>0</v>
      </c>
      <c r="L81" s="127"/>
    </row>
    <row r="82" spans="1:31" s="92" customFormat="1" ht="21.75" customHeight="1">
      <c r="A82" s="89"/>
      <c r="B82" s="90"/>
      <c r="C82" s="89"/>
      <c r="D82" s="89"/>
      <c r="E82" s="89"/>
      <c r="F82" s="89"/>
      <c r="G82" s="89"/>
      <c r="H82" s="89"/>
      <c r="I82" s="89"/>
      <c r="J82" s="89"/>
      <c r="K82" s="89"/>
      <c r="L82" s="91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</row>
    <row r="83" spans="1:31" s="92" customFormat="1" ht="6.95" customHeight="1">
      <c r="A83" s="89"/>
      <c r="B83" s="113"/>
      <c r="C83" s="114"/>
      <c r="D83" s="114"/>
      <c r="E83" s="114"/>
      <c r="F83" s="114"/>
      <c r="G83" s="114"/>
      <c r="H83" s="114"/>
      <c r="I83" s="114"/>
      <c r="J83" s="114"/>
      <c r="K83" s="114"/>
      <c r="L83" s="91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</row>
    <row r="87" spans="1:31" s="92" customFormat="1" ht="6.95" customHeight="1">
      <c r="A87" s="89"/>
      <c r="B87" s="115"/>
      <c r="C87" s="116"/>
      <c r="D87" s="116"/>
      <c r="E87" s="116"/>
      <c r="F87" s="116"/>
      <c r="G87" s="116"/>
      <c r="H87" s="116"/>
      <c r="I87" s="116"/>
      <c r="J87" s="116"/>
      <c r="K87" s="116"/>
      <c r="L87" s="91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</row>
    <row r="88" spans="1:31" s="92" customFormat="1" ht="24.95" customHeight="1">
      <c r="A88" s="89"/>
      <c r="B88" s="90"/>
      <c r="C88" s="86" t="s">
        <v>156</v>
      </c>
      <c r="D88" s="89"/>
      <c r="E88" s="89"/>
      <c r="F88" s="89"/>
      <c r="G88" s="89"/>
      <c r="H88" s="89"/>
      <c r="I88" s="89"/>
      <c r="J88" s="89"/>
      <c r="K88" s="89"/>
      <c r="L88" s="91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</row>
    <row r="89" spans="1:31" s="92" customFormat="1" ht="6.95" customHeight="1">
      <c r="A89" s="89"/>
      <c r="B89" s="90"/>
      <c r="C89" s="89"/>
      <c r="D89" s="89"/>
      <c r="E89" s="89"/>
      <c r="F89" s="89"/>
      <c r="G89" s="89"/>
      <c r="H89" s="89"/>
      <c r="I89" s="89"/>
      <c r="J89" s="89"/>
      <c r="K89" s="89"/>
      <c r="L89" s="91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</row>
    <row r="90" spans="1:31" s="92" customFormat="1" ht="12" customHeight="1">
      <c r="A90" s="89"/>
      <c r="B90" s="90"/>
      <c r="C90" s="88" t="s">
        <v>17</v>
      </c>
      <c r="D90" s="89"/>
      <c r="E90" s="89"/>
      <c r="F90" s="89"/>
      <c r="G90" s="89"/>
      <c r="H90" s="89"/>
      <c r="I90" s="89"/>
      <c r="J90" s="89"/>
      <c r="K90" s="89"/>
      <c r="L90" s="91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</row>
    <row r="91" spans="1:31" s="92" customFormat="1" ht="16.5" customHeight="1">
      <c r="A91" s="89"/>
      <c r="B91" s="90"/>
      <c r="C91" s="89"/>
      <c r="D91" s="89"/>
      <c r="E91" s="373" t="str">
        <f>E7</f>
        <v>Domov ve Věži - Komunitní bydlení II</v>
      </c>
      <c r="F91" s="374"/>
      <c r="G91" s="374"/>
      <c r="H91" s="374"/>
      <c r="I91" s="89"/>
      <c r="J91" s="89"/>
      <c r="K91" s="89"/>
      <c r="L91" s="91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</row>
    <row r="92" spans="1:31" s="92" customFormat="1" ht="12" customHeight="1">
      <c r="A92" s="89"/>
      <c r="B92" s="90"/>
      <c r="C92" s="88" t="s">
        <v>128</v>
      </c>
      <c r="D92" s="89"/>
      <c r="E92" s="89"/>
      <c r="F92" s="89"/>
      <c r="G92" s="89"/>
      <c r="H92" s="89"/>
      <c r="I92" s="89"/>
      <c r="J92" s="89"/>
      <c r="K92" s="89"/>
      <c r="L92" s="91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</row>
    <row r="93" spans="1:31" s="92" customFormat="1" ht="16.5" customHeight="1">
      <c r="A93" s="89"/>
      <c r="B93" s="90"/>
      <c r="C93" s="89"/>
      <c r="D93" s="89"/>
      <c r="E93" s="371" t="str">
        <f>E9</f>
        <v>SO 01 - Novostavba RD</v>
      </c>
      <c r="F93" s="372"/>
      <c r="G93" s="372"/>
      <c r="H93" s="372"/>
      <c r="I93" s="89"/>
      <c r="J93" s="89"/>
      <c r="K93" s="89"/>
      <c r="L93" s="91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</row>
    <row r="94" spans="1:31" s="92" customFormat="1" ht="6.95" customHeight="1">
      <c r="A94" s="89"/>
      <c r="B94" s="90"/>
      <c r="C94" s="89"/>
      <c r="D94" s="89"/>
      <c r="E94" s="89"/>
      <c r="F94" s="89"/>
      <c r="G94" s="89"/>
      <c r="H94" s="89"/>
      <c r="I94" s="89"/>
      <c r="J94" s="89"/>
      <c r="K94" s="89"/>
      <c r="L94" s="91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</row>
    <row r="95" spans="1:31" s="92" customFormat="1" ht="12" customHeight="1">
      <c r="A95" s="89"/>
      <c r="B95" s="90"/>
      <c r="C95" s="88" t="s">
        <v>21</v>
      </c>
      <c r="D95" s="89"/>
      <c r="E95" s="89"/>
      <c r="F95" s="93" t="str">
        <f>F12</f>
        <v>Obec Věž</v>
      </c>
      <c r="G95" s="89"/>
      <c r="H95" s="89"/>
      <c r="I95" s="88" t="s">
        <v>23</v>
      </c>
      <c r="J95" s="94">
        <f>IF(J12="","",J12)</f>
        <v>44315</v>
      </c>
      <c r="K95" s="89"/>
      <c r="L95" s="91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</row>
    <row r="96" spans="1:31" s="92" customFormat="1" ht="6.95" customHeight="1">
      <c r="A96" s="89"/>
      <c r="B96" s="90"/>
      <c r="C96" s="89"/>
      <c r="D96" s="89"/>
      <c r="E96" s="89"/>
      <c r="F96" s="89"/>
      <c r="G96" s="89"/>
      <c r="H96" s="89"/>
      <c r="I96" s="89"/>
      <c r="J96" s="89"/>
      <c r="K96" s="89"/>
      <c r="L96" s="91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</row>
    <row r="97" spans="1:31" s="92" customFormat="1" ht="40.15" customHeight="1">
      <c r="A97" s="89"/>
      <c r="B97" s="90"/>
      <c r="C97" s="88" t="s">
        <v>24</v>
      </c>
      <c r="D97" s="89"/>
      <c r="E97" s="89"/>
      <c r="F97" s="93" t="str">
        <f>E15</f>
        <v xml:space="preserve">Kraj Vysočina, Žižkova 1882/57, 587 33 Jihlava </v>
      </c>
      <c r="G97" s="89"/>
      <c r="H97" s="89"/>
      <c r="I97" s="88" t="s">
        <v>32</v>
      </c>
      <c r="J97" s="117" t="str">
        <f>E21</f>
        <v>INVENTE s.r.o., Žerotínova 483/1, 370 04 Č. Buděj.</v>
      </c>
      <c r="K97" s="89"/>
      <c r="L97" s="91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</row>
    <row r="98" spans="1:31" s="92" customFormat="1" ht="15.2" customHeight="1">
      <c r="A98" s="89"/>
      <c r="B98" s="90"/>
      <c r="C98" s="88" t="s">
        <v>30</v>
      </c>
      <c r="D98" s="89"/>
      <c r="E98" s="89"/>
      <c r="F98" s="93" t="str">
        <f>IF(E18="","",E18)</f>
        <v>Vyplň údaj</v>
      </c>
      <c r="G98" s="89"/>
      <c r="H98" s="89"/>
      <c r="I98" s="88" t="s">
        <v>37</v>
      </c>
      <c r="J98" s="117" t="str">
        <f>E24</f>
        <v xml:space="preserve"> </v>
      </c>
      <c r="K98" s="89"/>
      <c r="L98" s="91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</row>
    <row r="99" spans="1:31" s="92" customFormat="1" ht="10.35" customHeight="1">
      <c r="A99" s="89"/>
      <c r="B99" s="90"/>
      <c r="C99" s="89"/>
      <c r="D99" s="89"/>
      <c r="E99" s="89"/>
      <c r="F99" s="89"/>
      <c r="G99" s="89"/>
      <c r="H99" s="89"/>
      <c r="I99" s="89"/>
      <c r="J99" s="89"/>
      <c r="K99" s="89"/>
      <c r="L99" s="91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</row>
    <row r="100" spans="1:31" s="140" customFormat="1" ht="29.25" customHeight="1">
      <c r="A100" s="131"/>
      <c r="B100" s="132"/>
      <c r="C100" s="133" t="s">
        <v>157</v>
      </c>
      <c r="D100" s="134" t="s">
        <v>60</v>
      </c>
      <c r="E100" s="134" t="s">
        <v>56</v>
      </c>
      <c r="F100" s="134" t="s">
        <v>57</v>
      </c>
      <c r="G100" s="134" t="s">
        <v>158</v>
      </c>
      <c r="H100" s="134" t="s">
        <v>159</v>
      </c>
      <c r="I100" s="134" t="s">
        <v>160</v>
      </c>
      <c r="J100" s="134" t="s">
        <v>132</v>
      </c>
      <c r="K100" s="135" t="s">
        <v>161</v>
      </c>
      <c r="L100" s="136"/>
      <c r="M100" s="137" t="s">
        <v>3</v>
      </c>
      <c r="N100" s="138" t="s">
        <v>45</v>
      </c>
      <c r="O100" s="138" t="s">
        <v>162</v>
      </c>
      <c r="P100" s="138" t="s">
        <v>163</v>
      </c>
      <c r="Q100" s="138" t="s">
        <v>164</v>
      </c>
      <c r="R100" s="138" t="s">
        <v>165</v>
      </c>
      <c r="S100" s="138" t="s">
        <v>166</v>
      </c>
      <c r="T100" s="139" t="s">
        <v>167</v>
      </c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</row>
    <row r="101" spans="1:63" s="92" customFormat="1" ht="22.9" customHeight="1">
      <c r="A101" s="89"/>
      <c r="B101" s="90"/>
      <c r="C101" s="141" t="s">
        <v>168</v>
      </c>
      <c r="D101" s="89"/>
      <c r="E101" s="89"/>
      <c r="F101" s="89"/>
      <c r="G101" s="89"/>
      <c r="H101" s="89"/>
      <c r="I101" s="89"/>
      <c r="J101" s="142">
        <f>BK101</f>
        <v>0</v>
      </c>
      <c r="K101" s="89"/>
      <c r="L101" s="90"/>
      <c r="M101" s="143"/>
      <c r="N101" s="144"/>
      <c r="O101" s="99"/>
      <c r="P101" s="145">
        <f>P102+P761</f>
        <v>0</v>
      </c>
      <c r="Q101" s="99"/>
      <c r="R101" s="145">
        <f>R102+R761</f>
        <v>1229.18368409</v>
      </c>
      <c r="S101" s="99"/>
      <c r="T101" s="146">
        <f>T102+T761</f>
        <v>0</v>
      </c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T101" s="82" t="s">
        <v>74</v>
      </c>
      <c r="AU101" s="82" t="s">
        <v>133</v>
      </c>
      <c r="BK101" s="147">
        <f>BK102+BK761</f>
        <v>0</v>
      </c>
    </row>
    <row r="102" spans="2:63" s="148" customFormat="1" ht="25.9" customHeight="1">
      <c r="B102" s="149"/>
      <c r="D102" s="150" t="s">
        <v>74</v>
      </c>
      <c r="E102" s="151" t="s">
        <v>169</v>
      </c>
      <c r="F102" s="151" t="s">
        <v>170</v>
      </c>
      <c r="J102" s="152">
        <f>BK102</f>
        <v>0</v>
      </c>
      <c r="L102" s="149"/>
      <c r="M102" s="153"/>
      <c r="N102" s="154"/>
      <c r="O102" s="154"/>
      <c r="P102" s="155">
        <f>P103+P146+P217+P363+P460+P726+P759</f>
        <v>0</v>
      </c>
      <c r="Q102" s="154"/>
      <c r="R102" s="155">
        <f>R103+R146+R217+R363+R460+R726+R759</f>
        <v>1165.63451882</v>
      </c>
      <c r="S102" s="154"/>
      <c r="T102" s="156">
        <f>T103+T146+T217+T363+T460+T726+T759</f>
        <v>0</v>
      </c>
      <c r="AR102" s="150" t="s">
        <v>83</v>
      </c>
      <c r="AT102" s="157" t="s">
        <v>74</v>
      </c>
      <c r="AU102" s="157" t="s">
        <v>75</v>
      </c>
      <c r="AY102" s="150" t="s">
        <v>171</v>
      </c>
      <c r="BK102" s="158">
        <f>BK103+BK146+BK217+BK363+BK460+BK726+BK759</f>
        <v>0</v>
      </c>
    </row>
    <row r="103" spans="2:63" s="148" customFormat="1" ht="22.9" customHeight="1">
      <c r="B103" s="149"/>
      <c r="D103" s="150" t="s">
        <v>74</v>
      </c>
      <c r="E103" s="159" t="s">
        <v>83</v>
      </c>
      <c r="F103" s="159" t="s">
        <v>172</v>
      </c>
      <c r="J103" s="160">
        <f>BK103</f>
        <v>0</v>
      </c>
      <c r="L103" s="149"/>
      <c r="M103" s="153"/>
      <c r="N103" s="154"/>
      <c r="O103" s="154"/>
      <c r="P103" s="155">
        <f>SUM(P104:P145)</f>
        <v>0</v>
      </c>
      <c r="Q103" s="154"/>
      <c r="R103" s="155">
        <f>SUM(R104:R145)</f>
        <v>0</v>
      </c>
      <c r="S103" s="154"/>
      <c r="T103" s="156">
        <f>SUM(T104:T145)</f>
        <v>0</v>
      </c>
      <c r="AR103" s="150" t="s">
        <v>83</v>
      </c>
      <c r="AT103" s="157" t="s">
        <v>74</v>
      </c>
      <c r="AU103" s="157" t="s">
        <v>83</v>
      </c>
      <c r="AY103" s="150" t="s">
        <v>171</v>
      </c>
      <c r="BK103" s="158">
        <f>SUM(BK104:BK145)</f>
        <v>0</v>
      </c>
    </row>
    <row r="104" spans="1:65" s="92" customFormat="1" ht="16.5" customHeight="1">
      <c r="A104" s="89"/>
      <c r="B104" s="90"/>
      <c r="C104" s="161" t="s">
        <v>83</v>
      </c>
      <c r="D104" s="161" t="s">
        <v>173</v>
      </c>
      <c r="E104" s="162" t="s">
        <v>174</v>
      </c>
      <c r="F104" s="163" t="s">
        <v>175</v>
      </c>
      <c r="G104" s="164" t="s">
        <v>176</v>
      </c>
      <c r="H104" s="165">
        <v>413.347</v>
      </c>
      <c r="I104" s="75"/>
      <c r="J104" s="166">
        <f>ROUND(I104*H104,2)</f>
        <v>0</v>
      </c>
      <c r="K104" s="163" t="s">
        <v>177</v>
      </c>
      <c r="L104" s="90"/>
      <c r="M104" s="167" t="s">
        <v>3</v>
      </c>
      <c r="N104" s="168" t="s">
        <v>47</v>
      </c>
      <c r="O104" s="169"/>
      <c r="P104" s="170">
        <f>O104*H104</f>
        <v>0</v>
      </c>
      <c r="Q104" s="170">
        <v>0</v>
      </c>
      <c r="R104" s="170">
        <f>Q104*H104</f>
        <v>0</v>
      </c>
      <c r="S104" s="170">
        <v>0</v>
      </c>
      <c r="T104" s="171">
        <f>S104*H104</f>
        <v>0</v>
      </c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R104" s="172" t="s">
        <v>178</v>
      </c>
      <c r="AT104" s="172" t="s">
        <v>173</v>
      </c>
      <c r="AU104" s="172" t="s">
        <v>179</v>
      </c>
      <c r="AY104" s="82" t="s">
        <v>171</v>
      </c>
      <c r="BE104" s="173">
        <f>IF(N104="základní",J104,0)</f>
        <v>0</v>
      </c>
      <c r="BF104" s="173">
        <f>IF(N104="snížená",J104,0)</f>
        <v>0</v>
      </c>
      <c r="BG104" s="173">
        <f>IF(N104="zákl. přenesená",J104,0)</f>
        <v>0</v>
      </c>
      <c r="BH104" s="173">
        <f>IF(N104="sníž. přenesená",J104,0)</f>
        <v>0</v>
      </c>
      <c r="BI104" s="173">
        <f>IF(N104="nulová",J104,0)</f>
        <v>0</v>
      </c>
      <c r="BJ104" s="82" t="s">
        <v>179</v>
      </c>
      <c r="BK104" s="173">
        <f>ROUND(I104*H104,2)</f>
        <v>0</v>
      </c>
      <c r="BL104" s="82" t="s">
        <v>178</v>
      </c>
      <c r="BM104" s="172" t="s">
        <v>180</v>
      </c>
    </row>
    <row r="105" spans="2:51" s="174" customFormat="1" ht="12">
      <c r="B105" s="175"/>
      <c r="D105" s="176" t="s">
        <v>181</v>
      </c>
      <c r="E105" s="177" t="s">
        <v>3</v>
      </c>
      <c r="F105" s="178" t="s">
        <v>182</v>
      </c>
      <c r="H105" s="177" t="s">
        <v>3</v>
      </c>
      <c r="L105" s="175"/>
      <c r="M105" s="179"/>
      <c r="N105" s="180"/>
      <c r="O105" s="180"/>
      <c r="P105" s="180"/>
      <c r="Q105" s="180"/>
      <c r="R105" s="180"/>
      <c r="S105" s="180"/>
      <c r="T105" s="181"/>
      <c r="AT105" s="177" t="s">
        <v>181</v>
      </c>
      <c r="AU105" s="177" t="s">
        <v>179</v>
      </c>
      <c r="AV105" s="174" t="s">
        <v>83</v>
      </c>
      <c r="AW105" s="174" t="s">
        <v>36</v>
      </c>
      <c r="AX105" s="174" t="s">
        <v>75</v>
      </c>
      <c r="AY105" s="177" t="s">
        <v>171</v>
      </c>
    </row>
    <row r="106" spans="2:51" s="182" customFormat="1" ht="12">
      <c r="B106" s="183"/>
      <c r="D106" s="176" t="s">
        <v>181</v>
      </c>
      <c r="E106" s="184" t="s">
        <v>3</v>
      </c>
      <c r="F106" s="185" t="s">
        <v>183</v>
      </c>
      <c r="H106" s="186">
        <v>413.347</v>
      </c>
      <c r="L106" s="183"/>
      <c r="M106" s="187"/>
      <c r="N106" s="188"/>
      <c r="O106" s="188"/>
      <c r="P106" s="188"/>
      <c r="Q106" s="188"/>
      <c r="R106" s="188"/>
      <c r="S106" s="188"/>
      <c r="T106" s="189"/>
      <c r="AT106" s="184" t="s">
        <v>181</v>
      </c>
      <c r="AU106" s="184" t="s">
        <v>179</v>
      </c>
      <c r="AV106" s="182" t="s">
        <v>179</v>
      </c>
      <c r="AW106" s="182" t="s">
        <v>36</v>
      </c>
      <c r="AX106" s="182" t="s">
        <v>75</v>
      </c>
      <c r="AY106" s="184" t="s">
        <v>171</v>
      </c>
    </row>
    <row r="107" spans="2:51" s="190" customFormat="1" ht="12">
      <c r="B107" s="191"/>
      <c r="D107" s="176" t="s">
        <v>181</v>
      </c>
      <c r="E107" s="192" t="s">
        <v>3</v>
      </c>
      <c r="F107" s="193" t="s">
        <v>184</v>
      </c>
      <c r="H107" s="194">
        <v>413.347</v>
      </c>
      <c r="L107" s="191"/>
      <c r="M107" s="195"/>
      <c r="N107" s="196"/>
      <c r="O107" s="196"/>
      <c r="P107" s="196"/>
      <c r="Q107" s="196"/>
      <c r="R107" s="196"/>
      <c r="S107" s="196"/>
      <c r="T107" s="197"/>
      <c r="AT107" s="192" t="s">
        <v>181</v>
      </c>
      <c r="AU107" s="192" t="s">
        <v>179</v>
      </c>
      <c r="AV107" s="190" t="s">
        <v>178</v>
      </c>
      <c r="AW107" s="190" t="s">
        <v>36</v>
      </c>
      <c r="AX107" s="190" t="s">
        <v>83</v>
      </c>
      <c r="AY107" s="192" t="s">
        <v>171</v>
      </c>
    </row>
    <row r="108" spans="1:65" s="92" customFormat="1" ht="21.75" customHeight="1">
      <c r="A108" s="89"/>
      <c r="B108" s="90"/>
      <c r="C108" s="161" t="s">
        <v>179</v>
      </c>
      <c r="D108" s="161" t="s">
        <v>173</v>
      </c>
      <c r="E108" s="162" t="s">
        <v>185</v>
      </c>
      <c r="F108" s="163" t="s">
        <v>186</v>
      </c>
      <c r="G108" s="164" t="s">
        <v>187</v>
      </c>
      <c r="H108" s="165">
        <v>42.538</v>
      </c>
      <c r="I108" s="75"/>
      <c r="J108" s="166">
        <f>ROUND(I108*H108,2)</f>
        <v>0</v>
      </c>
      <c r="K108" s="163" t="s">
        <v>177</v>
      </c>
      <c r="L108" s="90"/>
      <c r="M108" s="167" t="s">
        <v>3</v>
      </c>
      <c r="N108" s="168" t="s">
        <v>47</v>
      </c>
      <c r="O108" s="169"/>
      <c r="P108" s="170">
        <f>O108*H108</f>
        <v>0</v>
      </c>
      <c r="Q108" s="170">
        <v>0</v>
      </c>
      <c r="R108" s="170">
        <f>Q108*H108</f>
        <v>0</v>
      </c>
      <c r="S108" s="170">
        <v>0</v>
      </c>
      <c r="T108" s="171">
        <f>S108*H108</f>
        <v>0</v>
      </c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R108" s="172" t="s">
        <v>178</v>
      </c>
      <c r="AT108" s="172" t="s">
        <v>173</v>
      </c>
      <c r="AU108" s="172" t="s">
        <v>179</v>
      </c>
      <c r="AY108" s="82" t="s">
        <v>171</v>
      </c>
      <c r="BE108" s="173">
        <f>IF(N108="základní",J108,0)</f>
        <v>0</v>
      </c>
      <c r="BF108" s="173">
        <f>IF(N108="snížená",J108,0)</f>
        <v>0</v>
      </c>
      <c r="BG108" s="173">
        <f>IF(N108="zákl. přenesená",J108,0)</f>
        <v>0</v>
      </c>
      <c r="BH108" s="173">
        <f>IF(N108="sníž. přenesená",J108,0)</f>
        <v>0</v>
      </c>
      <c r="BI108" s="173">
        <f>IF(N108="nulová",J108,0)</f>
        <v>0</v>
      </c>
      <c r="BJ108" s="82" t="s">
        <v>179</v>
      </c>
      <c r="BK108" s="173">
        <f>ROUND(I108*H108,2)</f>
        <v>0</v>
      </c>
      <c r="BL108" s="82" t="s">
        <v>178</v>
      </c>
      <c r="BM108" s="172" t="s">
        <v>188</v>
      </c>
    </row>
    <row r="109" spans="2:51" s="174" customFormat="1" ht="12">
      <c r="B109" s="175"/>
      <c r="D109" s="176" t="s">
        <v>181</v>
      </c>
      <c r="E109" s="177" t="s">
        <v>3</v>
      </c>
      <c r="F109" s="178" t="s">
        <v>182</v>
      </c>
      <c r="H109" s="177" t="s">
        <v>3</v>
      </c>
      <c r="L109" s="175"/>
      <c r="M109" s="179"/>
      <c r="N109" s="180"/>
      <c r="O109" s="180"/>
      <c r="P109" s="180"/>
      <c r="Q109" s="180"/>
      <c r="R109" s="180"/>
      <c r="S109" s="180"/>
      <c r="T109" s="181"/>
      <c r="AT109" s="177" t="s">
        <v>181</v>
      </c>
      <c r="AU109" s="177" t="s">
        <v>179</v>
      </c>
      <c r="AV109" s="174" t="s">
        <v>83</v>
      </c>
      <c r="AW109" s="174" t="s">
        <v>36</v>
      </c>
      <c r="AX109" s="174" t="s">
        <v>75</v>
      </c>
      <c r="AY109" s="177" t="s">
        <v>171</v>
      </c>
    </row>
    <row r="110" spans="2:51" s="182" customFormat="1" ht="12">
      <c r="B110" s="183"/>
      <c r="D110" s="176" t="s">
        <v>181</v>
      </c>
      <c r="E110" s="184" t="s">
        <v>3</v>
      </c>
      <c r="F110" s="185" t="s">
        <v>189</v>
      </c>
      <c r="H110" s="186">
        <v>17.222</v>
      </c>
      <c r="L110" s="183"/>
      <c r="M110" s="187"/>
      <c r="N110" s="188"/>
      <c r="O110" s="188"/>
      <c r="P110" s="188"/>
      <c r="Q110" s="188"/>
      <c r="R110" s="188"/>
      <c r="S110" s="188"/>
      <c r="T110" s="189"/>
      <c r="AT110" s="184" t="s">
        <v>181</v>
      </c>
      <c r="AU110" s="184" t="s">
        <v>179</v>
      </c>
      <c r="AV110" s="182" t="s">
        <v>179</v>
      </c>
      <c r="AW110" s="182" t="s">
        <v>36</v>
      </c>
      <c r="AX110" s="182" t="s">
        <v>75</v>
      </c>
      <c r="AY110" s="184" t="s">
        <v>171</v>
      </c>
    </row>
    <row r="111" spans="2:51" s="182" customFormat="1" ht="12">
      <c r="B111" s="183"/>
      <c r="D111" s="176" t="s">
        <v>181</v>
      </c>
      <c r="E111" s="184" t="s">
        <v>3</v>
      </c>
      <c r="F111" s="185" t="s">
        <v>190</v>
      </c>
      <c r="H111" s="186">
        <v>7.761</v>
      </c>
      <c r="L111" s="183"/>
      <c r="M111" s="187"/>
      <c r="N111" s="188"/>
      <c r="O111" s="188"/>
      <c r="P111" s="188"/>
      <c r="Q111" s="188"/>
      <c r="R111" s="188"/>
      <c r="S111" s="188"/>
      <c r="T111" s="189"/>
      <c r="AT111" s="184" t="s">
        <v>181</v>
      </c>
      <c r="AU111" s="184" t="s">
        <v>179</v>
      </c>
      <c r="AV111" s="182" t="s">
        <v>179</v>
      </c>
      <c r="AW111" s="182" t="s">
        <v>36</v>
      </c>
      <c r="AX111" s="182" t="s">
        <v>75</v>
      </c>
      <c r="AY111" s="184" t="s">
        <v>171</v>
      </c>
    </row>
    <row r="112" spans="2:51" s="182" customFormat="1" ht="12">
      <c r="B112" s="183"/>
      <c r="D112" s="176" t="s">
        <v>181</v>
      </c>
      <c r="E112" s="184" t="s">
        <v>3</v>
      </c>
      <c r="F112" s="185" t="s">
        <v>191</v>
      </c>
      <c r="H112" s="186">
        <v>0.246</v>
      </c>
      <c r="L112" s="183"/>
      <c r="M112" s="187"/>
      <c r="N112" s="188"/>
      <c r="O112" s="188"/>
      <c r="P112" s="188"/>
      <c r="Q112" s="188"/>
      <c r="R112" s="188"/>
      <c r="S112" s="188"/>
      <c r="T112" s="189"/>
      <c r="AT112" s="184" t="s">
        <v>181</v>
      </c>
      <c r="AU112" s="184" t="s">
        <v>179</v>
      </c>
      <c r="AV112" s="182" t="s">
        <v>179</v>
      </c>
      <c r="AW112" s="182" t="s">
        <v>36</v>
      </c>
      <c r="AX112" s="182" t="s">
        <v>75</v>
      </c>
      <c r="AY112" s="184" t="s">
        <v>171</v>
      </c>
    </row>
    <row r="113" spans="2:51" s="182" customFormat="1" ht="12">
      <c r="B113" s="183"/>
      <c r="D113" s="176" t="s">
        <v>181</v>
      </c>
      <c r="E113" s="184" t="s">
        <v>3</v>
      </c>
      <c r="F113" s="185" t="s">
        <v>192</v>
      </c>
      <c r="H113" s="186">
        <v>17.309</v>
      </c>
      <c r="L113" s="183"/>
      <c r="M113" s="187"/>
      <c r="N113" s="188"/>
      <c r="O113" s="188"/>
      <c r="P113" s="188"/>
      <c r="Q113" s="188"/>
      <c r="R113" s="188"/>
      <c r="S113" s="188"/>
      <c r="T113" s="189"/>
      <c r="AT113" s="184" t="s">
        <v>181</v>
      </c>
      <c r="AU113" s="184" t="s">
        <v>179</v>
      </c>
      <c r="AV113" s="182" t="s">
        <v>179</v>
      </c>
      <c r="AW113" s="182" t="s">
        <v>36</v>
      </c>
      <c r="AX113" s="182" t="s">
        <v>75</v>
      </c>
      <c r="AY113" s="184" t="s">
        <v>171</v>
      </c>
    </row>
    <row r="114" spans="2:51" s="190" customFormat="1" ht="12">
      <c r="B114" s="191"/>
      <c r="D114" s="176" t="s">
        <v>181</v>
      </c>
      <c r="E114" s="192" t="s">
        <v>3</v>
      </c>
      <c r="F114" s="193" t="s">
        <v>184</v>
      </c>
      <c r="H114" s="194">
        <v>42.538</v>
      </c>
      <c r="L114" s="191"/>
      <c r="M114" s="195"/>
      <c r="N114" s="196"/>
      <c r="O114" s="196"/>
      <c r="P114" s="196"/>
      <c r="Q114" s="196"/>
      <c r="R114" s="196"/>
      <c r="S114" s="196"/>
      <c r="T114" s="197"/>
      <c r="AT114" s="192" t="s">
        <v>181</v>
      </c>
      <c r="AU114" s="192" t="s">
        <v>179</v>
      </c>
      <c r="AV114" s="190" t="s">
        <v>178</v>
      </c>
      <c r="AW114" s="190" t="s">
        <v>36</v>
      </c>
      <c r="AX114" s="190" t="s">
        <v>83</v>
      </c>
      <c r="AY114" s="192" t="s">
        <v>171</v>
      </c>
    </row>
    <row r="115" spans="1:65" s="92" customFormat="1" ht="24">
      <c r="A115" s="89"/>
      <c r="B115" s="90"/>
      <c r="C115" s="161" t="s">
        <v>193</v>
      </c>
      <c r="D115" s="161" t="s">
        <v>173</v>
      </c>
      <c r="E115" s="162" t="s">
        <v>194</v>
      </c>
      <c r="F115" s="163" t="s">
        <v>195</v>
      </c>
      <c r="G115" s="164" t="s">
        <v>187</v>
      </c>
      <c r="H115" s="165">
        <v>168.82</v>
      </c>
      <c r="I115" s="75"/>
      <c r="J115" s="166">
        <f>ROUND(I115*H115,2)</f>
        <v>0</v>
      </c>
      <c r="K115" s="163" t="s">
        <v>177</v>
      </c>
      <c r="L115" s="90"/>
      <c r="M115" s="167" t="s">
        <v>3</v>
      </c>
      <c r="N115" s="168" t="s">
        <v>47</v>
      </c>
      <c r="O115" s="169"/>
      <c r="P115" s="170">
        <f>O115*H115</f>
        <v>0</v>
      </c>
      <c r="Q115" s="170">
        <v>0</v>
      </c>
      <c r="R115" s="170">
        <f>Q115*H115</f>
        <v>0</v>
      </c>
      <c r="S115" s="170">
        <v>0</v>
      </c>
      <c r="T115" s="171">
        <f>S115*H115</f>
        <v>0</v>
      </c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R115" s="172" t="s">
        <v>178</v>
      </c>
      <c r="AT115" s="172" t="s">
        <v>173</v>
      </c>
      <c r="AU115" s="172" t="s">
        <v>179</v>
      </c>
      <c r="AY115" s="82" t="s">
        <v>171</v>
      </c>
      <c r="BE115" s="173">
        <f>IF(N115="základní",J115,0)</f>
        <v>0</v>
      </c>
      <c r="BF115" s="173">
        <f>IF(N115="snížená",J115,0)</f>
        <v>0</v>
      </c>
      <c r="BG115" s="173">
        <f>IF(N115="zákl. přenesená",J115,0)</f>
        <v>0</v>
      </c>
      <c r="BH115" s="173">
        <f>IF(N115="sníž. přenesená",J115,0)</f>
        <v>0</v>
      </c>
      <c r="BI115" s="173">
        <f>IF(N115="nulová",J115,0)</f>
        <v>0</v>
      </c>
      <c r="BJ115" s="82" t="s">
        <v>179</v>
      </c>
      <c r="BK115" s="173">
        <f>ROUND(I115*H115,2)</f>
        <v>0</v>
      </c>
      <c r="BL115" s="82" t="s">
        <v>178</v>
      </c>
      <c r="BM115" s="172" t="s">
        <v>196</v>
      </c>
    </row>
    <row r="116" spans="2:51" s="174" customFormat="1" ht="12">
      <c r="B116" s="175"/>
      <c r="D116" s="176" t="s">
        <v>181</v>
      </c>
      <c r="E116" s="177" t="s">
        <v>3</v>
      </c>
      <c r="F116" s="178" t="s">
        <v>182</v>
      </c>
      <c r="H116" s="177" t="s">
        <v>3</v>
      </c>
      <c r="L116" s="175"/>
      <c r="M116" s="179"/>
      <c r="N116" s="180"/>
      <c r="O116" s="180"/>
      <c r="P116" s="180"/>
      <c r="Q116" s="180"/>
      <c r="R116" s="180"/>
      <c r="S116" s="180"/>
      <c r="T116" s="181"/>
      <c r="AT116" s="177" t="s">
        <v>181</v>
      </c>
      <c r="AU116" s="177" t="s">
        <v>179</v>
      </c>
      <c r="AV116" s="174" t="s">
        <v>83</v>
      </c>
      <c r="AW116" s="174" t="s">
        <v>36</v>
      </c>
      <c r="AX116" s="174" t="s">
        <v>75</v>
      </c>
      <c r="AY116" s="177" t="s">
        <v>171</v>
      </c>
    </row>
    <row r="117" spans="2:51" s="182" customFormat="1" ht="22.5">
      <c r="B117" s="183"/>
      <c r="D117" s="176" t="s">
        <v>181</v>
      </c>
      <c r="E117" s="184" t="s">
        <v>3</v>
      </c>
      <c r="F117" s="185" t="s">
        <v>197</v>
      </c>
      <c r="H117" s="186">
        <v>145.659</v>
      </c>
      <c r="L117" s="183"/>
      <c r="M117" s="187"/>
      <c r="N117" s="188"/>
      <c r="O117" s="188"/>
      <c r="P117" s="188"/>
      <c r="Q117" s="188"/>
      <c r="R117" s="188"/>
      <c r="S117" s="188"/>
      <c r="T117" s="189"/>
      <c r="AT117" s="184" t="s">
        <v>181</v>
      </c>
      <c r="AU117" s="184" t="s">
        <v>179</v>
      </c>
      <c r="AV117" s="182" t="s">
        <v>179</v>
      </c>
      <c r="AW117" s="182" t="s">
        <v>36</v>
      </c>
      <c r="AX117" s="182" t="s">
        <v>75</v>
      </c>
      <c r="AY117" s="184" t="s">
        <v>171</v>
      </c>
    </row>
    <row r="118" spans="2:51" s="182" customFormat="1" ht="12">
      <c r="B118" s="183"/>
      <c r="D118" s="176" t="s">
        <v>181</v>
      </c>
      <c r="E118" s="184" t="s">
        <v>3</v>
      </c>
      <c r="F118" s="185" t="s">
        <v>198</v>
      </c>
      <c r="H118" s="186">
        <v>8.468</v>
      </c>
      <c r="L118" s="183"/>
      <c r="M118" s="187"/>
      <c r="N118" s="188"/>
      <c r="O118" s="188"/>
      <c r="P118" s="188"/>
      <c r="Q118" s="188"/>
      <c r="R118" s="188"/>
      <c r="S118" s="188"/>
      <c r="T118" s="189"/>
      <c r="AT118" s="184" t="s">
        <v>181</v>
      </c>
      <c r="AU118" s="184" t="s">
        <v>179</v>
      </c>
      <c r="AV118" s="182" t="s">
        <v>179</v>
      </c>
      <c r="AW118" s="182" t="s">
        <v>36</v>
      </c>
      <c r="AX118" s="182" t="s">
        <v>75</v>
      </c>
      <c r="AY118" s="184" t="s">
        <v>171</v>
      </c>
    </row>
    <row r="119" spans="2:51" s="182" customFormat="1" ht="12">
      <c r="B119" s="183"/>
      <c r="D119" s="176" t="s">
        <v>181</v>
      </c>
      <c r="E119" s="184" t="s">
        <v>3</v>
      </c>
      <c r="F119" s="185" t="s">
        <v>199</v>
      </c>
      <c r="H119" s="186">
        <v>9.276</v>
      </c>
      <c r="L119" s="183"/>
      <c r="M119" s="187"/>
      <c r="N119" s="188"/>
      <c r="O119" s="188"/>
      <c r="P119" s="188"/>
      <c r="Q119" s="188"/>
      <c r="R119" s="188"/>
      <c r="S119" s="188"/>
      <c r="T119" s="189"/>
      <c r="AT119" s="184" t="s">
        <v>181</v>
      </c>
      <c r="AU119" s="184" t="s">
        <v>179</v>
      </c>
      <c r="AV119" s="182" t="s">
        <v>179</v>
      </c>
      <c r="AW119" s="182" t="s">
        <v>36</v>
      </c>
      <c r="AX119" s="182" t="s">
        <v>75</v>
      </c>
      <c r="AY119" s="184" t="s">
        <v>171</v>
      </c>
    </row>
    <row r="120" spans="2:51" s="182" customFormat="1" ht="12">
      <c r="B120" s="183"/>
      <c r="D120" s="176" t="s">
        <v>181</v>
      </c>
      <c r="E120" s="184" t="s">
        <v>3</v>
      </c>
      <c r="F120" s="185" t="s">
        <v>200</v>
      </c>
      <c r="H120" s="186">
        <v>4.108</v>
      </c>
      <c r="L120" s="183"/>
      <c r="M120" s="187"/>
      <c r="N120" s="188"/>
      <c r="O120" s="188"/>
      <c r="P120" s="188"/>
      <c r="Q120" s="188"/>
      <c r="R120" s="188"/>
      <c r="S120" s="188"/>
      <c r="T120" s="189"/>
      <c r="AT120" s="184" t="s">
        <v>181</v>
      </c>
      <c r="AU120" s="184" t="s">
        <v>179</v>
      </c>
      <c r="AV120" s="182" t="s">
        <v>179</v>
      </c>
      <c r="AW120" s="182" t="s">
        <v>36</v>
      </c>
      <c r="AX120" s="182" t="s">
        <v>75</v>
      </c>
      <c r="AY120" s="184" t="s">
        <v>171</v>
      </c>
    </row>
    <row r="121" spans="2:51" s="182" customFormat="1" ht="12">
      <c r="B121" s="183"/>
      <c r="D121" s="176" t="s">
        <v>181</v>
      </c>
      <c r="E121" s="184" t="s">
        <v>3</v>
      </c>
      <c r="F121" s="185" t="s">
        <v>201</v>
      </c>
      <c r="H121" s="186">
        <v>1.309</v>
      </c>
      <c r="L121" s="183"/>
      <c r="M121" s="187"/>
      <c r="N121" s="188"/>
      <c r="O121" s="188"/>
      <c r="P121" s="188"/>
      <c r="Q121" s="188"/>
      <c r="R121" s="188"/>
      <c r="S121" s="188"/>
      <c r="T121" s="189"/>
      <c r="AT121" s="184" t="s">
        <v>181</v>
      </c>
      <c r="AU121" s="184" t="s">
        <v>179</v>
      </c>
      <c r="AV121" s="182" t="s">
        <v>179</v>
      </c>
      <c r="AW121" s="182" t="s">
        <v>36</v>
      </c>
      <c r="AX121" s="182" t="s">
        <v>75</v>
      </c>
      <c r="AY121" s="184" t="s">
        <v>171</v>
      </c>
    </row>
    <row r="122" spans="2:51" s="190" customFormat="1" ht="12">
      <c r="B122" s="191"/>
      <c r="D122" s="176" t="s">
        <v>181</v>
      </c>
      <c r="E122" s="192" t="s">
        <v>3</v>
      </c>
      <c r="F122" s="193" t="s">
        <v>184</v>
      </c>
      <c r="H122" s="194">
        <v>168.82</v>
      </c>
      <c r="L122" s="191"/>
      <c r="M122" s="195"/>
      <c r="N122" s="196"/>
      <c r="O122" s="196"/>
      <c r="P122" s="196"/>
      <c r="Q122" s="196"/>
      <c r="R122" s="196"/>
      <c r="S122" s="196"/>
      <c r="T122" s="197"/>
      <c r="AT122" s="192" t="s">
        <v>181</v>
      </c>
      <c r="AU122" s="192" t="s">
        <v>179</v>
      </c>
      <c r="AV122" s="190" t="s">
        <v>178</v>
      </c>
      <c r="AW122" s="190" t="s">
        <v>36</v>
      </c>
      <c r="AX122" s="190" t="s">
        <v>83</v>
      </c>
      <c r="AY122" s="192" t="s">
        <v>171</v>
      </c>
    </row>
    <row r="123" spans="1:65" s="92" customFormat="1" ht="36">
      <c r="A123" s="89"/>
      <c r="B123" s="90"/>
      <c r="C123" s="161" t="s">
        <v>178</v>
      </c>
      <c r="D123" s="161" t="s">
        <v>173</v>
      </c>
      <c r="E123" s="162" t="s">
        <v>202</v>
      </c>
      <c r="F123" s="163" t="s">
        <v>203</v>
      </c>
      <c r="G123" s="164" t="s">
        <v>187</v>
      </c>
      <c r="H123" s="165">
        <v>211.358</v>
      </c>
      <c r="I123" s="75"/>
      <c r="J123" s="166">
        <f>ROUND(I123*H123,2)</f>
        <v>0</v>
      </c>
      <c r="K123" s="163" t="s">
        <v>177</v>
      </c>
      <c r="L123" s="90"/>
      <c r="M123" s="167" t="s">
        <v>3</v>
      </c>
      <c r="N123" s="168" t="s">
        <v>47</v>
      </c>
      <c r="O123" s="169"/>
      <c r="P123" s="170">
        <f>O123*H123</f>
        <v>0</v>
      </c>
      <c r="Q123" s="170">
        <v>0</v>
      </c>
      <c r="R123" s="170">
        <f>Q123*H123</f>
        <v>0</v>
      </c>
      <c r="S123" s="170">
        <v>0</v>
      </c>
      <c r="T123" s="171">
        <f>S123*H123</f>
        <v>0</v>
      </c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R123" s="172" t="s">
        <v>178</v>
      </c>
      <c r="AT123" s="172" t="s">
        <v>173</v>
      </c>
      <c r="AU123" s="172" t="s">
        <v>179</v>
      </c>
      <c r="AY123" s="82" t="s">
        <v>171</v>
      </c>
      <c r="BE123" s="173">
        <f>IF(N123="základní",J123,0)</f>
        <v>0</v>
      </c>
      <c r="BF123" s="173">
        <f>IF(N123="snížená",J123,0)</f>
        <v>0</v>
      </c>
      <c r="BG123" s="173">
        <f>IF(N123="zákl. přenesená",J123,0)</f>
        <v>0</v>
      </c>
      <c r="BH123" s="173">
        <f>IF(N123="sníž. přenesená",J123,0)</f>
        <v>0</v>
      </c>
      <c r="BI123" s="173">
        <f>IF(N123="nulová",J123,0)</f>
        <v>0</v>
      </c>
      <c r="BJ123" s="82" t="s">
        <v>179</v>
      </c>
      <c r="BK123" s="173">
        <f>ROUND(I123*H123,2)</f>
        <v>0</v>
      </c>
      <c r="BL123" s="82" t="s">
        <v>178</v>
      </c>
      <c r="BM123" s="172" t="s">
        <v>204</v>
      </c>
    </row>
    <row r="124" spans="2:51" s="182" customFormat="1" ht="12">
      <c r="B124" s="183"/>
      <c r="D124" s="176" t="s">
        <v>181</v>
      </c>
      <c r="E124" s="184" t="s">
        <v>3</v>
      </c>
      <c r="F124" s="185" t="s">
        <v>205</v>
      </c>
      <c r="H124" s="186">
        <v>211.358</v>
      </c>
      <c r="L124" s="183"/>
      <c r="M124" s="187"/>
      <c r="N124" s="188"/>
      <c r="O124" s="188"/>
      <c r="P124" s="188"/>
      <c r="Q124" s="188"/>
      <c r="R124" s="188"/>
      <c r="S124" s="188"/>
      <c r="T124" s="189"/>
      <c r="AT124" s="184" t="s">
        <v>181</v>
      </c>
      <c r="AU124" s="184" t="s">
        <v>179</v>
      </c>
      <c r="AV124" s="182" t="s">
        <v>179</v>
      </c>
      <c r="AW124" s="182" t="s">
        <v>36</v>
      </c>
      <c r="AX124" s="182" t="s">
        <v>75</v>
      </c>
      <c r="AY124" s="184" t="s">
        <v>171</v>
      </c>
    </row>
    <row r="125" spans="2:51" s="190" customFormat="1" ht="12">
      <c r="B125" s="191"/>
      <c r="D125" s="176" t="s">
        <v>181</v>
      </c>
      <c r="E125" s="192" t="s">
        <v>3</v>
      </c>
      <c r="F125" s="193" t="s">
        <v>184</v>
      </c>
      <c r="H125" s="194">
        <v>211.358</v>
      </c>
      <c r="L125" s="191"/>
      <c r="M125" s="195"/>
      <c r="N125" s="196"/>
      <c r="O125" s="196"/>
      <c r="P125" s="196"/>
      <c r="Q125" s="196"/>
      <c r="R125" s="196"/>
      <c r="S125" s="196"/>
      <c r="T125" s="197"/>
      <c r="AT125" s="192" t="s">
        <v>181</v>
      </c>
      <c r="AU125" s="192" t="s">
        <v>179</v>
      </c>
      <c r="AV125" s="190" t="s">
        <v>178</v>
      </c>
      <c r="AW125" s="190" t="s">
        <v>36</v>
      </c>
      <c r="AX125" s="190" t="s">
        <v>83</v>
      </c>
      <c r="AY125" s="192" t="s">
        <v>171</v>
      </c>
    </row>
    <row r="126" spans="1:65" s="92" customFormat="1" ht="36">
      <c r="A126" s="89"/>
      <c r="B126" s="90"/>
      <c r="C126" s="161" t="s">
        <v>206</v>
      </c>
      <c r="D126" s="161" t="s">
        <v>173</v>
      </c>
      <c r="E126" s="162" t="s">
        <v>207</v>
      </c>
      <c r="F126" s="163" t="s">
        <v>208</v>
      </c>
      <c r="G126" s="164" t="s">
        <v>187</v>
      </c>
      <c r="H126" s="165">
        <v>211.358</v>
      </c>
      <c r="I126" s="75"/>
      <c r="J126" s="166">
        <f>ROUND(I126*H126,2)</f>
        <v>0</v>
      </c>
      <c r="K126" s="163" t="s">
        <v>177</v>
      </c>
      <c r="L126" s="90"/>
      <c r="M126" s="167" t="s">
        <v>3</v>
      </c>
      <c r="N126" s="168" t="s">
        <v>47</v>
      </c>
      <c r="O126" s="169"/>
      <c r="P126" s="170">
        <f>O126*H126</f>
        <v>0</v>
      </c>
      <c r="Q126" s="170">
        <v>0</v>
      </c>
      <c r="R126" s="170">
        <f>Q126*H126</f>
        <v>0</v>
      </c>
      <c r="S126" s="170">
        <v>0</v>
      </c>
      <c r="T126" s="171">
        <f>S126*H126</f>
        <v>0</v>
      </c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R126" s="172" t="s">
        <v>178</v>
      </c>
      <c r="AT126" s="172" t="s">
        <v>173</v>
      </c>
      <c r="AU126" s="172" t="s">
        <v>179</v>
      </c>
      <c r="AY126" s="82" t="s">
        <v>171</v>
      </c>
      <c r="BE126" s="173">
        <f>IF(N126="základní",J126,0)</f>
        <v>0</v>
      </c>
      <c r="BF126" s="173">
        <f>IF(N126="snížená",J126,0)</f>
        <v>0</v>
      </c>
      <c r="BG126" s="173">
        <f>IF(N126="zákl. přenesená",J126,0)</f>
        <v>0</v>
      </c>
      <c r="BH126" s="173">
        <f>IF(N126="sníž. přenesená",J126,0)</f>
        <v>0</v>
      </c>
      <c r="BI126" s="173">
        <f>IF(N126="nulová",J126,0)</f>
        <v>0</v>
      </c>
      <c r="BJ126" s="82" t="s">
        <v>179</v>
      </c>
      <c r="BK126" s="173">
        <f>ROUND(I126*H126,2)</f>
        <v>0</v>
      </c>
      <c r="BL126" s="82" t="s">
        <v>178</v>
      </c>
      <c r="BM126" s="172" t="s">
        <v>209</v>
      </c>
    </row>
    <row r="127" spans="2:51" s="182" customFormat="1" ht="12">
      <c r="B127" s="183"/>
      <c r="D127" s="176" t="s">
        <v>181</v>
      </c>
      <c r="E127" s="184" t="s">
        <v>3</v>
      </c>
      <c r="F127" s="185" t="s">
        <v>205</v>
      </c>
      <c r="H127" s="186">
        <v>211.358</v>
      </c>
      <c r="L127" s="183"/>
      <c r="M127" s="187"/>
      <c r="N127" s="188"/>
      <c r="O127" s="188"/>
      <c r="P127" s="188"/>
      <c r="Q127" s="188"/>
      <c r="R127" s="188"/>
      <c r="S127" s="188"/>
      <c r="T127" s="189"/>
      <c r="AT127" s="184" t="s">
        <v>181</v>
      </c>
      <c r="AU127" s="184" t="s">
        <v>179</v>
      </c>
      <c r="AV127" s="182" t="s">
        <v>179</v>
      </c>
      <c r="AW127" s="182" t="s">
        <v>36</v>
      </c>
      <c r="AX127" s="182" t="s">
        <v>75</v>
      </c>
      <c r="AY127" s="184" t="s">
        <v>171</v>
      </c>
    </row>
    <row r="128" spans="2:51" s="190" customFormat="1" ht="12">
      <c r="B128" s="191"/>
      <c r="D128" s="176" t="s">
        <v>181</v>
      </c>
      <c r="E128" s="192" t="s">
        <v>3</v>
      </c>
      <c r="F128" s="193" t="s">
        <v>184</v>
      </c>
      <c r="H128" s="194">
        <v>211.358</v>
      </c>
      <c r="L128" s="191"/>
      <c r="M128" s="195"/>
      <c r="N128" s="196"/>
      <c r="O128" s="196"/>
      <c r="P128" s="196"/>
      <c r="Q128" s="196"/>
      <c r="R128" s="196"/>
      <c r="S128" s="196"/>
      <c r="T128" s="197"/>
      <c r="AT128" s="192" t="s">
        <v>181</v>
      </c>
      <c r="AU128" s="192" t="s">
        <v>179</v>
      </c>
      <c r="AV128" s="190" t="s">
        <v>178</v>
      </c>
      <c r="AW128" s="190" t="s">
        <v>36</v>
      </c>
      <c r="AX128" s="190" t="s">
        <v>83</v>
      </c>
      <c r="AY128" s="192" t="s">
        <v>171</v>
      </c>
    </row>
    <row r="129" spans="1:65" s="92" customFormat="1" ht="36">
      <c r="A129" s="89"/>
      <c r="B129" s="90"/>
      <c r="C129" s="161" t="s">
        <v>210</v>
      </c>
      <c r="D129" s="161" t="s">
        <v>173</v>
      </c>
      <c r="E129" s="162" t="s">
        <v>211</v>
      </c>
      <c r="F129" s="163" t="s">
        <v>212</v>
      </c>
      <c r="G129" s="164" t="s">
        <v>187</v>
      </c>
      <c r="H129" s="165">
        <v>1056.79</v>
      </c>
      <c r="I129" s="75"/>
      <c r="J129" s="166">
        <f>ROUND(I129*H129,2)</f>
        <v>0</v>
      </c>
      <c r="K129" s="163" t="s">
        <v>177</v>
      </c>
      <c r="L129" s="90"/>
      <c r="M129" s="167" t="s">
        <v>3</v>
      </c>
      <c r="N129" s="168" t="s">
        <v>47</v>
      </c>
      <c r="O129" s="169"/>
      <c r="P129" s="170">
        <f>O129*H129</f>
        <v>0</v>
      </c>
      <c r="Q129" s="170">
        <v>0</v>
      </c>
      <c r="R129" s="170">
        <f>Q129*H129</f>
        <v>0</v>
      </c>
      <c r="S129" s="170">
        <v>0</v>
      </c>
      <c r="T129" s="171">
        <f>S129*H129</f>
        <v>0</v>
      </c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R129" s="172" t="s">
        <v>178</v>
      </c>
      <c r="AT129" s="172" t="s">
        <v>173</v>
      </c>
      <c r="AU129" s="172" t="s">
        <v>179</v>
      </c>
      <c r="AY129" s="82" t="s">
        <v>171</v>
      </c>
      <c r="BE129" s="173">
        <f>IF(N129="základní",J129,0)</f>
        <v>0</v>
      </c>
      <c r="BF129" s="173">
        <f>IF(N129="snížená",J129,0)</f>
        <v>0</v>
      </c>
      <c r="BG129" s="173">
        <f>IF(N129="zákl. přenesená",J129,0)</f>
        <v>0</v>
      </c>
      <c r="BH129" s="173">
        <f>IF(N129="sníž. přenesená",J129,0)</f>
        <v>0</v>
      </c>
      <c r="BI129" s="173">
        <f>IF(N129="nulová",J129,0)</f>
        <v>0</v>
      </c>
      <c r="BJ129" s="82" t="s">
        <v>179</v>
      </c>
      <c r="BK129" s="173">
        <f>ROUND(I129*H129,2)</f>
        <v>0</v>
      </c>
      <c r="BL129" s="82" t="s">
        <v>178</v>
      </c>
      <c r="BM129" s="172" t="s">
        <v>213</v>
      </c>
    </row>
    <row r="130" spans="2:51" s="182" customFormat="1" ht="12">
      <c r="B130" s="183"/>
      <c r="D130" s="176" t="s">
        <v>181</v>
      </c>
      <c r="F130" s="185" t="s">
        <v>214</v>
      </c>
      <c r="H130" s="186">
        <v>1056.79</v>
      </c>
      <c r="L130" s="183"/>
      <c r="M130" s="187"/>
      <c r="N130" s="188"/>
      <c r="O130" s="188"/>
      <c r="P130" s="188"/>
      <c r="Q130" s="188"/>
      <c r="R130" s="188"/>
      <c r="S130" s="188"/>
      <c r="T130" s="189"/>
      <c r="AT130" s="184" t="s">
        <v>181</v>
      </c>
      <c r="AU130" s="184" t="s">
        <v>179</v>
      </c>
      <c r="AV130" s="182" t="s">
        <v>179</v>
      </c>
      <c r="AW130" s="182" t="s">
        <v>4</v>
      </c>
      <c r="AX130" s="182" t="s">
        <v>83</v>
      </c>
      <c r="AY130" s="184" t="s">
        <v>171</v>
      </c>
    </row>
    <row r="131" spans="1:65" s="92" customFormat="1" ht="24">
      <c r="A131" s="89"/>
      <c r="B131" s="90"/>
      <c r="C131" s="161" t="s">
        <v>215</v>
      </c>
      <c r="D131" s="161" t="s">
        <v>173</v>
      </c>
      <c r="E131" s="162" t="s">
        <v>216</v>
      </c>
      <c r="F131" s="163" t="s">
        <v>217</v>
      </c>
      <c r="G131" s="164" t="s">
        <v>187</v>
      </c>
      <c r="H131" s="165">
        <v>211.358</v>
      </c>
      <c r="I131" s="75"/>
      <c r="J131" s="166">
        <f>ROUND(I131*H131,2)</f>
        <v>0</v>
      </c>
      <c r="K131" s="163" t="s">
        <v>177</v>
      </c>
      <c r="L131" s="90"/>
      <c r="M131" s="167" t="s">
        <v>3</v>
      </c>
      <c r="N131" s="168" t="s">
        <v>47</v>
      </c>
      <c r="O131" s="169"/>
      <c r="P131" s="170">
        <f>O131*H131</f>
        <v>0</v>
      </c>
      <c r="Q131" s="170">
        <v>0</v>
      </c>
      <c r="R131" s="170">
        <f>Q131*H131</f>
        <v>0</v>
      </c>
      <c r="S131" s="170">
        <v>0</v>
      </c>
      <c r="T131" s="171">
        <f>S131*H131</f>
        <v>0</v>
      </c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R131" s="172" t="s">
        <v>178</v>
      </c>
      <c r="AT131" s="172" t="s">
        <v>173</v>
      </c>
      <c r="AU131" s="172" t="s">
        <v>179</v>
      </c>
      <c r="AY131" s="82" t="s">
        <v>171</v>
      </c>
      <c r="BE131" s="173">
        <f>IF(N131="základní",J131,0)</f>
        <v>0</v>
      </c>
      <c r="BF131" s="173">
        <f>IF(N131="snížená",J131,0)</f>
        <v>0</v>
      </c>
      <c r="BG131" s="173">
        <f>IF(N131="zákl. přenesená",J131,0)</f>
        <v>0</v>
      </c>
      <c r="BH131" s="173">
        <f>IF(N131="sníž. přenesená",J131,0)</f>
        <v>0</v>
      </c>
      <c r="BI131" s="173">
        <f>IF(N131="nulová",J131,0)</f>
        <v>0</v>
      </c>
      <c r="BJ131" s="82" t="s">
        <v>179</v>
      </c>
      <c r="BK131" s="173">
        <f>ROUND(I131*H131,2)</f>
        <v>0</v>
      </c>
      <c r="BL131" s="82" t="s">
        <v>178</v>
      </c>
      <c r="BM131" s="172" t="s">
        <v>218</v>
      </c>
    </row>
    <row r="132" spans="1:65" s="92" customFormat="1" ht="24">
      <c r="A132" s="89"/>
      <c r="B132" s="90"/>
      <c r="C132" s="161" t="s">
        <v>219</v>
      </c>
      <c r="D132" s="161" t="s">
        <v>173</v>
      </c>
      <c r="E132" s="162" t="s">
        <v>220</v>
      </c>
      <c r="F132" s="163" t="s">
        <v>221</v>
      </c>
      <c r="G132" s="164" t="s">
        <v>222</v>
      </c>
      <c r="H132" s="165">
        <v>359.309</v>
      </c>
      <c r="I132" s="75"/>
      <c r="J132" s="166">
        <f>ROUND(I132*H132,2)</f>
        <v>0</v>
      </c>
      <c r="K132" s="163" t="s">
        <v>177</v>
      </c>
      <c r="L132" s="90"/>
      <c r="M132" s="167" t="s">
        <v>3</v>
      </c>
      <c r="N132" s="168" t="s">
        <v>47</v>
      </c>
      <c r="O132" s="169"/>
      <c r="P132" s="170">
        <f>O132*H132</f>
        <v>0</v>
      </c>
      <c r="Q132" s="170">
        <v>0</v>
      </c>
      <c r="R132" s="170">
        <f>Q132*H132</f>
        <v>0</v>
      </c>
      <c r="S132" s="170">
        <v>0</v>
      </c>
      <c r="T132" s="171">
        <f>S132*H132</f>
        <v>0</v>
      </c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R132" s="172" t="s">
        <v>178</v>
      </c>
      <c r="AT132" s="172" t="s">
        <v>173</v>
      </c>
      <c r="AU132" s="172" t="s">
        <v>179</v>
      </c>
      <c r="AY132" s="82" t="s">
        <v>171</v>
      </c>
      <c r="BE132" s="173">
        <f>IF(N132="základní",J132,0)</f>
        <v>0</v>
      </c>
      <c r="BF132" s="173">
        <f>IF(N132="snížená",J132,0)</f>
        <v>0</v>
      </c>
      <c r="BG132" s="173">
        <f>IF(N132="zákl. přenesená",J132,0)</f>
        <v>0</v>
      </c>
      <c r="BH132" s="173">
        <f>IF(N132="sníž. přenesená",J132,0)</f>
        <v>0</v>
      </c>
      <c r="BI132" s="173">
        <f>IF(N132="nulová",J132,0)</f>
        <v>0</v>
      </c>
      <c r="BJ132" s="82" t="s">
        <v>179</v>
      </c>
      <c r="BK132" s="173">
        <f>ROUND(I132*H132,2)</f>
        <v>0</v>
      </c>
      <c r="BL132" s="82" t="s">
        <v>178</v>
      </c>
      <c r="BM132" s="172" t="s">
        <v>223</v>
      </c>
    </row>
    <row r="133" spans="2:51" s="182" customFormat="1" ht="12">
      <c r="B133" s="183"/>
      <c r="D133" s="176" t="s">
        <v>181</v>
      </c>
      <c r="E133" s="184" t="s">
        <v>3</v>
      </c>
      <c r="F133" s="185" t="s">
        <v>224</v>
      </c>
      <c r="H133" s="186">
        <v>211.358</v>
      </c>
      <c r="L133" s="183"/>
      <c r="M133" s="187"/>
      <c r="N133" s="188"/>
      <c r="O133" s="188"/>
      <c r="P133" s="188"/>
      <c r="Q133" s="188"/>
      <c r="R133" s="188"/>
      <c r="S133" s="188"/>
      <c r="T133" s="189"/>
      <c r="AT133" s="184" t="s">
        <v>181</v>
      </c>
      <c r="AU133" s="184" t="s">
        <v>179</v>
      </c>
      <c r="AV133" s="182" t="s">
        <v>179</v>
      </c>
      <c r="AW133" s="182" t="s">
        <v>36</v>
      </c>
      <c r="AX133" s="182" t="s">
        <v>83</v>
      </c>
      <c r="AY133" s="184" t="s">
        <v>171</v>
      </c>
    </row>
    <row r="134" spans="2:51" s="182" customFormat="1" ht="12">
      <c r="B134" s="183"/>
      <c r="D134" s="176" t="s">
        <v>181</v>
      </c>
      <c r="F134" s="185" t="s">
        <v>225</v>
      </c>
      <c r="H134" s="186">
        <v>359.309</v>
      </c>
      <c r="L134" s="183"/>
      <c r="M134" s="187"/>
      <c r="N134" s="188"/>
      <c r="O134" s="188"/>
      <c r="P134" s="188"/>
      <c r="Q134" s="188"/>
      <c r="R134" s="188"/>
      <c r="S134" s="188"/>
      <c r="T134" s="189"/>
      <c r="AT134" s="184" t="s">
        <v>181</v>
      </c>
      <c r="AU134" s="184" t="s">
        <v>179</v>
      </c>
      <c r="AV134" s="182" t="s">
        <v>179</v>
      </c>
      <c r="AW134" s="182" t="s">
        <v>4</v>
      </c>
      <c r="AX134" s="182" t="s">
        <v>83</v>
      </c>
      <c r="AY134" s="184" t="s">
        <v>171</v>
      </c>
    </row>
    <row r="135" spans="1:65" s="92" customFormat="1" ht="24">
      <c r="A135" s="89"/>
      <c r="B135" s="90"/>
      <c r="C135" s="161" t="s">
        <v>226</v>
      </c>
      <c r="D135" s="161" t="s">
        <v>173</v>
      </c>
      <c r="E135" s="162" t="s">
        <v>227</v>
      </c>
      <c r="F135" s="163" t="s">
        <v>228</v>
      </c>
      <c r="G135" s="164" t="s">
        <v>187</v>
      </c>
      <c r="H135" s="165">
        <v>211.358</v>
      </c>
      <c r="I135" s="75"/>
      <c r="J135" s="166">
        <f>ROUND(I135*H135,2)</f>
        <v>0</v>
      </c>
      <c r="K135" s="163" t="s">
        <v>177</v>
      </c>
      <c r="L135" s="90"/>
      <c r="M135" s="167" t="s">
        <v>3</v>
      </c>
      <c r="N135" s="168" t="s">
        <v>47</v>
      </c>
      <c r="O135" s="169"/>
      <c r="P135" s="170">
        <f>O135*H135</f>
        <v>0</v>
      </c>
      <c r="Q135" s="170">
        <v>0</v>
      </c>
      <c r="R135" s="170">
        <f>Q135*H135</f>
        <v>0</v>
      </c>
      <c r="S135" s="170">
        <v>0</v>
      </c>
      <c r="T135" s="171">
        <f>S135*H135</f>
        <v>0</v>
      </c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R135" s="172" t="s">
        <v>178</v>
      </c>
      <c r="AT135" s="172" t="s">
        <v>173</v>
      </c>
      <c r="AU135" s="172" t="s">
        <v>179</v>
      </c>
      <c r="AY135" s="82" t="s">
        <v>171</v>
      </c>
      <c r="BE135" s="173">
        <f>IF(N135="základní",J135,0)</f>
        <v>0</v>
      </c>
      <c r="BF135" s="173">
        <f>IF(N135="snížená",J135,0)</f>
        <v>0</v>
      </c>
      <c r="BG135" s="173">
        <f>IF(N135="zákl. přenesená",J135,0)</f>
        <v>0</v>
      </c>
      <c r="BH135" s="173">
        <f>IF(N135="sníž. přenesená",J135,0)</f>
        <v>0</v>
      </c>
      <c r="BI135" s="173">
        <f>IF(N135="nulová",J135,0)</f>
        <v>0</v>
      </c>
      <c r="BJ135" s="82" t="s">
        <v>179</v>
      </c>
      <c r="BK135" s="173">
        <f>ROUND(I135*H135,2)</f>
        <v>0</v>
      </c>
      <c r="BL135" s="82" t="s">
        <v>178</v>
      </c>
      <c r="BM135" s="172" t="s">
        <v>229</v>
      </c>
    </row>
    <row r="136" spans="2:51" s="182" customFormat="1" ht="12">
      <c r="B136" s="183"/>
      <c r="D136" s="176" t="s">
        <v>181</v>
      </c>
      <c r="E136" s="184" t="s">
        <v>3</v>
      </c>
      <c r="F136" s="185" t="s">
        <v>205</v>
      </c>
      <c r="H136" s="186">
        <v>211.358</v>
      </c>
      <c r="L136" s="183"/>
      <c r="M136" s="187"/>
      <c r="N136" s="188"/>
      <c r="O136" s="188"/>
      <c r="P136" s="188"/>
      <c r="Q136" s="188"/>
      <c r="R136" s="188"/>
      <c r="S136" s="188"/>
      <c r="T136" s="189"/>
      <c r="AT136" s="184" t="s">
        <v>181</v>
      </c>
      <c r="AU136" s="184" t="s">
        <v>179</v>
      </c>
      <c r="AV136" s="182" t="s">
        <v>179</v>
      </c>
      <c r="AW136" s="182" t="s">
        <v>36</v>
      </c>
      <c r="AX136" s="182" t="s">
        <v>75</v>
      </c>
      <c r="AY136" s="184" t="s">
        <v>171</v>
      </c>
    </row>
    <row r="137" spans="2:51" s="190" customFormat="1" ht="12">
      <c r="B137" s="191"/>
      <c r="D137" s="176" t="s">
        <v>181</v>
      </c>
      <c r="E137" s="192" t="s">
        <v>3</v>
      </c>
      <c r="F137" s="193" t="s">
        <v>184</v>
      </c>
      <c r="H137" s="194">
        <v>211.358</v>
      </c>
      <c r="L137" s="191"/>
      <c r="M137" s="195"/>
      <c r="N137" s="196"/>
      <c r="O137" s="196"/>
      <c r="P137" s="196"/>
      <c r="Q137" s="196"/>
      <c r="R137" s="196"/>
      <c r="S137" s="196"/>
      <c r="T137" s="197"/>
      <c r="AT137" s="192" t="s">
        <v>181</v>
      </c>
      <c r="AU137" s="192" t="s">
        <v>179</v>
      </c>
      <c r="AV137" s="190" t="s">
        <v>178</v>
      </c>
      <c r="AW137" s="190" t="s">
        <v>36</v>
      </c>
      <c r="AX137" s="190" t="s">
        <v>83</v>
      </c>
      <c r="AY137" s="192" t="s">
        <v>171</v>
      </c>
    </row>
    <row r="138" spans="1:65" s="92" customFormat="1" ht="24">
      <c r="A138" s="89"/>
      <c r="B138" s="90"/>
      <c r="C138" s="161" t="s">
        <v>230</v>
      </c>
      <c r="D138" s="161" t="s">
        <v>173</v>
      </c>
      <c r="E138" s="162" t="s">
        <v>231</v>
      </c>
      <c r="F138" s="163" t="s">
        <v>232</v>
      </c>
      <c r="G138" s="164" t="s">
        <v>176</v>
      </c>
      <c r="H138" s="165">
        <v>200</v>
      </c>
      <c r="I138" s="75"/>
      <c r="J138" s="166">
        <f>ROUND(I138*H138,2)</f>
        <v>0</v>
      </c>
      <c r="K138" s="163" t="s">
        <v>177</v>
      </c>
      <c r="L138" s="90"/>
      <c r="M138" s="167" t="s">
        <v>3</v>
      </c>
      <c r="N138" s="168" t="s">
        <v>47</v>
      </c>
      <c r="O138" s="169"/>
      <c r="P138" s="170">
        <f>O138*H138</f>
        <v>0</v>
      </c>
      <c r="Q138" s="170">
        <v>0</v>
      </c>
      <c r="R138" s="170">
        <f>Q138*H138</f>
        <v>0</v>
      </c>
      <c r="S138" s="170">
        <v>0</v>
      </c>
      <c r="T138" s="171">
        <f>S138*H138</f>
        <v>0</v>
      </c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R138" s="172" t="s">
        <v>178</v>
      </c>
      <c r="AT138" s="172" t="s">
        <v>173</v>
      </c>
      <c r="AU138" s="172" t="s">
        <v>179</v>
      </c>
      <c r="AY138" s="82" t="s">
        <v>171</v>
      </c>
      <c r="BE138" s="173">
        <f>IF(N138="základní",J138,0)</f>
        <v>0</v>
      </c>
      <c r="BF138" s="173">
        <f>IF(N138="snížená",J138,0)</f>
        <v>0</v>
      </c>
      <c r="BG138" s="173">
        <f>IF(N138="zákl. přenesená",J138,0)</f>
        <v>0</v>
      </c>
      <c r="BH138" s="173">
        <f>IF(N138="sníž. přenesená",J138,0)</f>
        <v>0</v>
      </c>
      <c r="BI138" s="173">
        <f>IF(N138="nulová",J138,0)</f>
        <v>0</v>
      </c>
      <c r="BJ138" s="82" t="s">
        <v>179</v>
      </c>
      <c r="BK138" s="173">
        <f>ROUND(I138*H138,2)</f>
        <v>0</v>
      </c>
      <c r="BL138" s="82" t="s">
        <v>178</v>
      </c>
      <c r="BM138" s="172" t="s">
        <v>233</v>
      </c>
    </row>
    <row r="139" spans="2:51" s="174" customFormat="1" ht="12">
      <c r="B139" s="175"/>
      <c r="D139" s="176" t="s">
        <v>181</v>
      </c>
      <c r="E139" s="177" t="s">
        <v>3</v>
      </c>
      <c r="F139" s="178" t="s">
        <v>234</v>
      </c>
      <c r="H139" s="177" t="s">
        <v>3</v>
      </c>
      <c r="L139" s="175"/>
      <c r="M139" s="179"/>
      <c r="N139" s="180"/>
      <c r="O139" s="180"/>
      <c r="P139" s="180"/>
      <c r="Q139" s="180"/>
      <c r="R139" s="180"/>
      <c r="S139" s="180"/>
      <c r="T139" s="181"/>
      <c r="AT139" s="177" t="s">
        <v>181</v>
      </c>
      <c r="AU139" s="177" t="s">
        <v>179</v>
      </c>
      <c r="AV139" s="174" t="s">
        <v>83</v>
      </c>
      <c r="AW139" s="174" t="s">
        <v>36</v>
      </c>
      <c r="AX139" s="174" t="s">
        <v>75</v>
      </c>
      <c r="AY139" s="177" t="s">
        <v>171</v>
      </c>
    </row>
    <row r="140" spans="2:51" s="182" customFormat="1" ht="12">
      <c r="B140" s="183"/>
      <c r="D140" s="176" t="s">
        <v>181</v>
      </c>
      <c r="E140" s="184" t="s">
        <v>3</v>
      </c>
      <c r="F140" s="185" t="s">
        <v>235</v>
      </c>
      <c r="H140" s="186">
        <v>200</v>
      </c>
      <c r="L140" s="183"/>
      <c r="M140" s="187"/>
      <c r="N140" s="188"/>
      <c r="O140" s="188"/>
      <c r="P140" s="188"/>
      <c r="Q140" s="188"/>
      <c r="R140" s="188"/>
      <c r="S140" s="188"/>
      <c r="T140" s="189"/>
      <c r="AT140" s="184" t="s">
        <v>181</v>
      </c>
      <c r="AU140" s="184" t="s">
        <v>179</v>
      </c>
      <c r="AV140" s="182" t="s">
        <v>179</v>
      </c>
      <c r="AW140" s="182" t="s">
        <v>36</v>
      </c>
      <c r="AX140" s="182" t="s">
        <v>75</v>
      </c>
      <c r="AY140" s="184" t="s">
        <v>171</v>
      </c>
    </row>
    <row r="141" spans="2:51" s="190" customFormat="1" ht="12">
      <c r="B141" s="191"/>
      <c r="D141" s="176" t="s">
        <v>181</v>
      </c>
      <c r="E141" s="192" t="s">
        <v>3</v>
      </c>
      <c r="F141" s="193" t="s">
        <v>184</v>
      </c>
      <c r="H141" s="194">
        <v>200</v>
      </c>
      <c r="L141" s="191"/>
      <c r="M141" s="195"/>
      <c r="N141" s="196"/>
      <c r="O141" s="196"/>
      <c r="P141" s="196"/>
      <c r="Q141" s="196"/>
      <c r="R141" s="196"/>
      <c r="S141" s="196"/>
      <c r="T141" s="197"/>
      <c r="AT141" s="192" t="s">
        <v>181</v>
      </c>
      <c r="AU141" s="192" t="s">
        <v>179</v>
      </c>
      <c r="AV141" s="190" t="s">
        <v>178</v>
      </c>
      <c r="AW141" s="190" t="s">
        <v>36</v>
      </c>
      <c r="AX141" s="190" t="s">
        <v>83</v>
      </c>
      <c r="AY141" s="192" t="s">
        <v>171</v>
      </c>
    </row>
    <row r="142" spans="1:65" s="92" customFormat="1" ht="21.75" customHeight="1">
      <c r="A142" s="89"/>
      <c r="B142" s="90"/>
      <c r="C142" s="161" t="s">
        <v>236</v>
      </c>
      <c r="D142" s="161" t="s">
        <v>173</v>
      </c>
      <c r="E142" s="162" t="s">
        <v>237</v>
      </c>
      <c r="F142" s="163" t="s">
        <v>238</v>
      </c>
      <c r="G142" s="164" t="s">
        <v>176</v>
      </c>
      <c r="H142" s="165">
        <v>375.781</v>
      </c>
      <c r="I142" s="75"/>
      <c r="J142" s="166">
        <f>ROUND(I142*H142,2)</f>
        <v>0</v>
      </c>
      <c r="K142" s="163" t="s">
        <v>177</v>
      </c>
      <c r="L142" s="90"/>
      <c r="M142" s="167" t="s">
        <v>3</v>
      </c>
      <c r="N142" s="168" t="s">
        <v>47</v>
      </c>
      <c r="O142" s="169"/>
      <c r="P142" s="170">
        <f>O142*H142</f>
        <v>0</v>
      </c>
      <c r="Q142" s="170">
        <v>0</v>
      </c>
      <c r="R142" s="170">
        <f>Q142*H142</f>
        <v>0</v>
      </c>
      <c r="S142" s="170">
        <v>0</v>
      </c>
      <c r="T142" s="171">
        <f>S142*H142</f>
        <v>0</v>
      </c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R142" s="172" t="s">
        <v>178</v>
      </c>
      <c r="AT142" s="172" t="s">
        <v>173</v>
      </c>
      <c r="AU142" s="172" t="s">
        <v>179</v>
      </c>
      <c r="AY142" s="82" t="s">
        <v>171</v>
      </c>
      <c r="BE142" s="173">
        <f>IF(N142="základní",J142,0)</f>
        <v>0</v>
      </c>
      <c r="BF142" s="173">
        <f>IF(N142="snížená",J142,0)</f>
        <v>0</v>
      </c>
      <c r="BG142" s="173">
        <f>IF(N142="zákl. přenesená",J142,0)</f>
        <v>0</v>
      </c>
      <c r="BH142" s="173">
        <f>IF(N142="sníž. přenesená",J142,0)</f>
        <v>0</v>
      </c>
      <c r="BI142" s="173">
        <f>IF(N142="nulová",J142,0)</f>
        <v>0</v>
      </c>
      <c r="BJ142" s="82" t="s">
        <v>179</v>
      </c>
      <c r="BK142" s="173">
        <f>ROUND(I142*H142,2)</f>
        <v>0</v>
      </c>
      <c r="BL142" s="82" t="s">
        <v>178</v>
      </c>
      <c r="BM142" s="172" t="s">
        <v>239</v>
      </c>
    </row>
    <row r="143" spans="2:51" s="174" customFormat="1" ht="12">
      <c r="B143" s="175"/>
      <c r="D143" s="176" t="s">
        <v>181</v>
      </c>
      <c r="E143" s="177" t="s">
        <v>3</v>
      </c>
      <c r="F143" s="178" t="s">
        <v>182</v>
      </c>
      <c r="H143" s="177" t="s">
        <v>3</v>
      </c>
      <c r="L143" s="175"/>
      <c r="M143" s="179"/>
      <c r="N143" s="180"/>
      <c r="O143" s="180"/>
      <c r="P143" s="180"/>
      <c r="Q143" s="180"/>
      <c r="R143" s="180"/>
      <c r="S143" s="180"/>
      <c r="T143" s="181"/>
      <c r="AT143" s="177" t="s">
        <v>181</v>
      </c>
      <c r="AU143" s="177" t="s">
        <v>179</v>
      </c>
      <c r="AV143" s="174" t="s">
        <v>83</v>
      </c>
      <c r="AW143" s="174" t="s">
        <v>36</v>
      </c>
      <c r="AX143" s="174" t="s">
        <v>75</v>
      </c>
      <c r="AY143" s="177" t="s">
        <v>171</v>
      </c>
    </row>
    <row r="144" spans="2:51" s="182" customFormat="1" ht="12">
      <c r="B144" s="183"/>
      <c r="D144" s="176" t="s">
        <v>181</v>
      </c>
      <c r="E144" s="184" t="s">
        <v>3</v>
      </c>
      <c r="F144" s="185" t="s">
        <v>240</v>
      </c>
      <c r="H144" s="186">
        <v>375.781</v>
      </c>
      <c r="L144" s="183"/>
      <c r="M144" s="187"/>
      <c r="N144" s="188"/>
      <c r="O144" s="188"/>
      <c r="P144" s="188"/>
      <c r="Q144" s="188"/>
      <c r="R144" s="188"/>
      <c r="S144" s="188"/>
      <c r="T144" s="189"/>
      <c r="AT144" s="184" t="s">
        <v>181</v>
      </c>
      <c r="AU144" s="184" t="s">
        <v>179</v>
      </c>
      <c r="AV144" s="182" t="s">
        <v>179</v>
      </c>
      <c r="AW144" s="182" t="s">
        <v>36</v>
      </c>
      <c r="AX144" s="182" t="s">
        <v>75</v>
      </c>
      <c r="AY144" s="184" t="s">
        <v>171</v>
      </c>
    </row>
    <row r="145" spans="2:51" s="190" customFormat="1" ht="12">
      <c r="B145" s="191"/>
      <c r="D145" s="176" t="s">
        <v>181</v>
      </c>
      <c r="E145" s="192" t="s">
        <v>3</v>
      </c>
      <c r="F145" s="193" t="s">
        <v>184</v>
      </c>
      <c r="H145" s="194">
        <v>375.781</v>
      </c>
      <c r="L145" s="191"/>
      <c r="M145" s="195"/>
      <c r="N145" s="196"/>
      <c r="O145" s="196"/>
      <c r="P145" s="196"/>
      <c r="Q145" s="196"/>
      <c r="R145" s="196"/>
      <c r="S145" s="196"/>
      <c r="T145" s="197"/>
      <c r="AT145" s="192" t="s">
        <v>181</v>
      </c>
      <c r="AU145" s="192" t="s">
        <v>179</v>
      </c>
      <c r="AV145" s="190" t="s">
        <v>178</v>
      </c>
      <c r="AW145" s="190" t="s">
        <v>36</v>
      </c>
      <c r="AX145" s="190" t="s">
        <v>83</v>
      </c>
      <c r="AY145" s="192" t="s">
        <v>171</v>
      </c>
    </row>
    <row r="146" spans="2:63" s="148" customFormat="1" ht="22.9" customHeight="1">
      <c r="B146" s="149"/>
      <c r="D146" s="150" t="s">
        <v>74</v>
      </c>
      <c r="E146" s="159" t="s">
        <v>179</v>
      </c>
      <c r="F146" s="159" t="s">
        <v>241</v>
      </c>
      <c r="J146" s="160">
        <f>BK146</f>
        <v>0</v>
      </c>
      <c r="L146" s="149"/>
      <c r="M146" s="153"/>
      <c r="N146" s="154"/>
      <c r="O146" s="154"/>
      <c r="P146" s="155">
        <f>SUM(P147:P216)</f>
        <v>0</v>
      </c>
      <c r="Q146" s="154"/>
      <c r="R146" s="155">
        <f>SUM(R147:R216)</f>
        <v>556.8469886500001</v>
      </c>
      <c r="S146" s="154"/>
      <c r="T146" s="156">
        <f>SUM(T147:T216)</f>
        <v>0</v>
      </c>
      <c r="AR146" s="150" t="s">
        <v>83</v>
      </c>
      <c r="AT146" s="157" t="s">
        <v>74</v>
      </c>
      <c r="AU146" s="157" t="s">
        <v>83</v>
      </c>
      <c r="AY146" s="150" t="s">
        <v>171</v>
      </c>
      <c r="BK146" s="158">
        <f>SUM(BK147:BK216)</f>
        <v>0</v>
      </c>
    </row>
    <row r="147" spans="1:65" s="92" customFormat="1" ht="24">
      <c r="A147" s="89"/>
      <c r="B147" s="90"/>
      <c r="C147" s="161" t="s">
        <v>242</v>
      </c>
      <c r="D147" s="161" t="s">
        <v>173</v>
      </c>
      <c r="E147" s="162" t="s">
        <v>243</v>
      </c>
      <c r="F147" s="163" t="s">
        <v>244</v>
      </c>
      <c r="G147" s="164" t="s">
        <v>176</v>
      </c>
      <c r="H147" s="165">
        <v>216.306</v>
      </c>
      <c r="I147" s="75"/>
      <c r="J147" s="166">
        <f>ROUND(I147*H147,2)</f>
        <v>0</v>
      </c>
      <c r="K147" s="163" t="s">
        <v>177</v>
      </c>
      <c r="L147" s="90"/>
      <c r="M147" s="167" t="s">
        <v>3</v>
      </c>
      <c r="N147" s="168" t="s">
        <v>47</v>
      </c>
      <c r="O147" s="169"/>
      <c r="P147" s="170">
        <f>O147*H147</f>
        <v>0</v>
      </c>
      <c r="Q147" s="170">
        <v>0.00017</v>
      </c>
      <c r="R147" s="170">
        <f>Q147*H147</f>
        <v>0.03677202</v>
      </c>
      <c r="S147" s="170">
        <v>0</v>
      </c>
      <c r="T147" s="171">
        <f>S147*H147</f>
        <v>0</v>
      </c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R147" s="172" t="s">
        <v>178</v>
      </c>
      <c r="AT147" s="172" t="s">
        <v>173</v>
      </c>
      <c r="AU147" s="172" t="s">
        <v>179</v>
      </c>
      <c r="AY147" s="82" t="s">
        <v>171</v>
      </c>
      <c r="BE147" s="173">
        <f>IF(N147="základní",J147,0)</f>
        <v>0</v>
      </c>
      <c r="BF147" s="173">
        <f>IF(N147="snížená",J147,0)</f>
        <v>0</v>
      </c>
      <c r="BG147" s="173">
        <f>IF(N147="zákl. přenesená",J147,0)</f>
        <v>0</v>
      </c>
      <c r="BH147" s="173">
        <f>IF(N147="sníž. přenesená",J147,0)</f>
        <v>0</v>
      </c>
      <c r="BI147" s="173">
        <f>IF(N147="nulová",J147,0)</f>
        <v>0</v>
      </c>
      <c r="BJ147" s="82" t="s">
        <v>179</v>
      </c>
      <c r="BK147" s="173">
        <f>ROUND(I147*H147,2)</f>
        <v>0</v>
      </c>
      <c r="BL147" s="82" t="s">
        <v>178</v>
      </c>
      <c r="BM147" s="172" t="s">
        <v>245</v>
      </c>
    </row>
    <row r="148" spans="2:51" s="174" customFormat="1" ht="12">
      <c r="B148" s="175"/>
      <c r="D148" s="176" t="s">
        <v>181</v>
      </c>
      <c r="E148" s="177" t="s">
        <v>3</v>
      </c>
      <c r="F148" s="178" t="s">
        <v>182</v>
      </c>
      <c r="H148" s="177" t="s">
        <v>3</v>
      </c>
      <c r="L148" s="175"/>
      <c r="M148" s="179"/>
      <c r="N148" s="180"/>
      <c r="O148" s="180"/>
      <c r="P148" s="180"/>
      <c r="Q148" s="180"/>
      <c r="R148" s="180"/>
      <c r="S148" s="180"/>
      <c r="T148" s="181"/>
      <c r="AT148" s="177" t="s">
        <v>181</v>
      </c>
      <c r="AU148" s="177" t="s">
        <v>179</v>
      </c>
      <c r="AV148" s="174" t="s">
        <v>83</v>
      </c>
      <c r="AW148" s="174" t="s">
        <v>36</v>
      </c>
      <c r="AX148" s="174" t="s">
        <v>75</v>
      </c>
      <c r="AY148" s="177" t="s">
        <v>171</v>
      </c>
    </row>
    <row r="149" spans="2:51" s="182" customFormat="1" ht="22.5">
      <c r="B149" s="183"/>
      <c r="D149" s="176" t="s">
        <v>181</v>
      </c>
      <c r="E149" s="184" t="s">
        <v>3</v>
      </c>
      <c r="F149" s="185" t="s">
        <v>246</v>
      </c>
      <c r="H149" s="186">
        <v>216.306</v>
      </c>
      <c r="L149" s="183"/>
      <c r="M149" s="187"/>
      <c r="N149" s="188"/>
      <c r="O149" s="188"/>
      <c r="P149" s="188"/>
      <c r="Q149" s="188"/>
      <c r="R149" s="188"/>
      <c r="S149" s="188"/>
      <c r="T149" s="189"/>
      <c r="AT149" s="184" t="s">
        <v>181</v>
      </c>
      <c r="AU149" s="184" t="s">
        <v>179</v>
      </c>
      <c r="AV149" s="182" t="s">
        <v>179</v>
      </c>
      <c r="AW149" s="182" t="s">
        <v>36</v>
      </c>
      <c r="AX149" s="182" t="s">
        <v>75</v>
      </c>
      <c r="AY149" s="184" t="s">
        <v>171</v>
      </c>
    </row>
    <row r="150" spans="2:51" s="190" customFormat="1" ht="12">
      <c r="B150" s="191"/>
      <c r="D150" s="176" t="s">
        <v>181</v>
      </c>
      <c r="E150" s="192" t="s">
        <v>3</v>
      </c>
      <c r="F150" s="193" t="s">
        <v>184</v>
      </c>
      <c r="H150" s="194">
        <v>216.306</v>
      </c>
      <c r="L150" s="191"/>
      <c r="M150" s="195"/>
      <c r="N150" s="196"/>
      <c r="O150" s="196"/>
      <c r="P150" s="196"/>
      <c r="Q150" s="196"/>
      <c r="R150" s="196"/>
      <c r="S150" s="196"/>
      <c r="T150" s="197"/>
      <c r="AT150" s="192" t="s">
        <v>181</v>
      </c>
      <c r="AU150" s="192" t="s">
        <v>179</v>
      </c>
      <c r="AV150" s="190" t="s">
        <v>178</v>
      </c>
      <c r="AW150" s="190" t="s">
        <v>36</v>
      </c>
      <c r="AX150" s="190" t="s">
        <v>83</v>
      </c>
      <c r="AY150" s="192" t="s">
        <v>171</v>
      </c>
    </row>
    <row r="151" spans="1:65" s="92" customFormat="1" ht="16.5" customHeight="1">
      <c r="A151" s="89"/>
      <c r="B151" s="90"/>
      <c r="C151" s="198" t="s">
        <v>247</v>
      </c>
      <c r="D151" s="198" t="s">
        <v>248</v>
      </c>
      <c r="E151" s="199" t="s">
        <v>249</v>
      </c>
      <c r="F151" s="200" t="s">
        <v>250</v>
      </c>
      <c r="G151" s="201" t="s">
        <v>176</v>
      </c>
      <c r="H151" s="202">
        <v>237.937</v>
      </c>
      <c r="I151" s="78"/>
      <c r="J151" s="203">
        <f>ROUND(I151*H151,2)</f>
        <v>0</v>
      </c>
      <c r="K151" s="200" t="s">
        <v>177</v>
      </c>
      <c r="L151" s="204"/>
      <c r="M151" s="205" t="s">
        <v>3</v>
      </c>
      <c r="N151" s="206" t="s">
        <v>47</v>
      </c>
      <c r="O151" s="169"/>
      <c r="P151" s="170">
        <f>O151*H151</f>
        <v>0</v>
      </c>
      <c r="Q151" s="170">
        <v>0.0003</v>
      </c>
      <c r="R151" s="170">
        <f>Q151*H151</f>
        <v>0.0713811</v>
      </c>
      <c r="S151" s="170">
        <v>0</v>
      </c>
      <c r="T151" s="171">
        <f>S151*H151</f>
        <v>0</v>
      </c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R151" s="172" t="s">
        <v>219</v>
      </c>
      <c r="AT151" s="172" t="s">
        <v>248</v>
      </c>
      <c r="AU151" s="172" t="s">
        <v>179</v>
      </c>
      <c r="AY151" s="82" t="s">
        <v>171</v>
      </c>
      <c r="BE151" s="173">
        <f>IF(N151="základní",J151,0)</f>
        <v>0</v>
      </c>
      <c r="BF151" s="173">
        <f>IF(N151="snížená",J151,0)</f>
        <v>0</v>
      </c>
      <c r="BG151" s="173">
        <f>IF(N151="zákl. přenesená",J151,0)</f>
        <v>0</v>
      </c>
      <c r="BH151" s="173">
        <f>IF(N151="sníž. přenesená",J151,0)</f>
        <v>0</v>
      </c>
      <c r="BI151" s="173">
        <f>IF(N151="nulová",J151,0)</f>
        <v>0</v>
      </c>
      <c r="BJ151" s="82" t="s">
        <v>179</v>
      </c>
      <c r="BK151" s="173">
        <f>ROUND(I151*H151,2)</f>
        <v>0</v>
      </c>
      <c r="BL151" s="82" t="s">
        <v>178</v>
      </c>
      <c r="BM151" s="172" t="s">
        <v>251</v>
      </c>
    </row>
    <row r="152" spans="2:51" s="182" customFormat="1" ht="12">
      <c r="B152" s="183"/>
      <c r="D152" s="176" t="s">
        <v>181</v>
      </c>
      <c r="F152" s="185" t="s">
        <v>252</v>
      </c>
      <c r="H152" s="186">
        <v>237.937</v>
      </c>
      <c r="L152" s="183"/>
      <c r="M152" s="187"/>
      <c r="N152" s="188"/>
      <c r="O152" s="188"/>
      <c r="P152" s="188"/>
      <c r="Q152" s="188"/>
      <c r="R152" s="188"/>
      <c r="S152" s="188"/>
      <c r="T152" s="189"/>
      <c r="AT152" s="184" t="s">
        <v>181</v>
      </c>
      <c r="AU152" s="184" t="s">
        <v>179</v>
      </c>
      <c r="AV152" s="182" t="s">
        <v>179</v>
      </c>
      <c r="AW152" s="182" t="s">
        <v>4</v>
      </c>
      <c r="AX152" s="182" t="s">
        <v>83</v>
      </c>
      <c r="AY152" s="184" t="s">
        <v>171</v>
      </c>
    </row>
    <row r="153" spans="1:65" s="92" customFormat="1" ht="36">
      <c r="A153" s="89"/>
      <c r="B153" s="90"/>
      <c r="C153" s="161" t="s">
        <v>253</v>
      </c>
      <c r="D153" s="161" t="s">
        <v>173</v>
      </c>
      <c r="E153" s="162" t="s">
        <v>254</v>
      </c>
      <c r="F153" s="163" t="s">
        <v>255</v>
      </c>
      <c r="G153" s="164" t="s">
        <v>256</v>
      </c>
      <c r="H153" s="165">
        <v>216.306</v>
      </c>
      <c r="I153" s="75"/>
      <c r="J153" s="166">
        <f>ROUND(I153*H153,2)</f>
        <v>0</v>
      </c>
      <c r="K153" s="163" t="s">
        <v>177</v>
      </c>
      <c r="L153" s="90"/>
      <c r="M153" s="167" t="s">
        <v>3</v>
      </c>
      <c r="N153" s="168" t="s">
        <v>47</v>
      </c>
      <c r="O153" s="169"/>
      <c r="P153" s="170">
        <f>O153*H153</f>
        <v>0</v>
      </c>
      <c r="Q153" s="170">
        <v>0.2044</v>
      </c>
      <c r="R153" s="170">
        <f>Q153*H153</f>
        <v>44.2129464</v>
      </c>
      <c r="S153" s="170">
        <v>0</v>
      </c>
      <c r="T153" s="171">
        <f>S153*H153</f>
        <v>0</v>
      </c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R153" s="172" t="s">
        <v>178</v>
      </c>
      <c r="AT153" s="172" t="s">
        <v>173</v>
      </c>
      <c r="AU153" s="172" t="s">
        <v>179</v>
      </c>
      <c r="AY153" s="82" t="s">
        <v>171</v>
      </c>
      <c r="BE153" s="173">
        <f>IF(N153="základní",J153,0)</f>
        <v>0</v>
      </c>
      <c r="BF153" s="173">
        <f>IF(N153="snížená",J153,0)</f>
        <v>0</v>
      </c>
      <c r="BG153" s="173">
        <f>IF(N153="zákl. přenesená",J153,0)</f>
        <v>0</v>
      </c>
      <c r="BH153" s="173">
        <f>IF(N153="sníž. přenesená",J153,0)</f>
        <v>0</v>
      </c>
      <c r="BI153" s="173">
        <f>IF(N153="nulová",J153,0)</f>
        <v>0</v>
      </c>
      <c r="BJ153" s="82" t="s">
        <v>179</v>
      </c>
      <c r="BK153" s="173">
        <f>ROUND(I153*H153,2)</f>
        <v>0</v>
      </c>
      <c r="BL153" s="82" t="s">
        <v>178</v>
      </c>
      <c r="BM153" s="172" t="s">
        <v>257</v>
      </c>
    </row>
    <row r="154" spans="2:51" s="174" customFormat="1" ht="12">
      <c r="B154" s="175"/>
      <c r="D154" s="176" t="s">
        <v>181</v>
      </c>
      <c r="E154" s="177" t="s">
        <v>3</v>
      </c>
      <c r="F154" s="178" t="s">
        <v>182</v>
      </c>
      <c r="H154" s="177" t="s">
        <v>3</v>
      </c>
      <c r="L154" s="175"/>
      <c r="M154" s="179"/>
      <c r="N154" s="180"/>
      <c r="O154" s="180"/>
      <c r="P154" s="180"/>
      <c r="Q154" s="180"/>
      <c r="R154" s="180"/>
      <c r="S154" s="180"/>
      <c r="T154" s="181"/>
      <c r="AT154" s="177" t="s">
        <v>181</v>
      </c>
      <c r="AU154" s="177" t="s">
        <v>179</v>
      </c>
      <c r="AV154" s="174" t="s">
        <v>83</v>
      </c>
      <c r="AW154" s="174" t="s">
        <v>36</v>
      </c>
      <c r="AX154" s="174" t="s">
        <v>75</v>
      </c>
      <c r="AY154" s="177" t="s">
        <v>171</v>
      </c>
    </row>
    <row r="155" spans="2:51" s="182" customFormat="1" ht="22.5">
      <c r="B155" s="183"/>
      <c r="D155" s="176" t="s">
        <v>181</v>
      </c>
      <c r="E155" s="184" t="s">
        <v>3</v>
      </c>
      <c r="F155" s="185" t="s">
        <v>246</v>
      </c>
      <c r="H155" s="186">
        <v>216.306</v>
      </c>
      <c r="L155" s="183"/>
      <c r="M155" s="187"/>
      <c r="N155" s="188"/>
      <c r="O155" s="188"/>
      <c r="P155" s="188"/>
      <c r="Q155" s="188"/>
      <c r="R155" s="188"/>
      <c r="S155" s="188"/>
      <c r="T155" s="189"/>
      <c r="AT155" s="184" t="s">
        <v>181</v>
      </c>
      <c r="AU155" s="184" t="s">
        <v>179</v>
      </c>
      <c r="AV155" s="182" t="s">
        <v>179</v>
      </c>
      <c r="AW155" s="182" t="s">
        <v>36</v>
      </c>
      <c r="AX155" s="182" t="s">
        <v>75</v>
      </c>
      <c r="AY155" s="184" t="s">
        <v>171</v>
      </c>
    </row>
    <row r="156" spans="2:51" s="190" customFormat="1" ht="12">
      <c r="B156" s="191"/>
      <c r="D156" s="176" t="s">
        <v>181</v>
      </c>
      <c r="E156" s="192" t="s">
        <v>3</v>
      </c>
      <c r="F156" s="193" t="s">
        <v>184</v>
      </c>
      <c r="H156" s="194">
        <v>216.306</v>
      </c>
      <c r="L156" s="191"/>
      <c r="M156" s="195"/>
      <c r="N156" s="196"/>
      <c r="O156" s="196"/>
      <c r="P156" s="196"/>
      <c r="Q156" s="196"/>
      <c r="R156" s="196"/>
      <c r="S156" s="196"/>
      <c r="T156" s="197"/>
      <c r="AT156" s="192" t="s">
        <v>181</v>
      </c>
      <c r="AU156" s="192" t="s">
        <v>179</v>
      </c>
      <c r="AV156" s="190" t="s">
        <v>178</v>
      </c>
      <c r="AW156" s="190" t="s">
        <v>36</v>
      </c>
      <c r="AX156" s="190" t="s">
        <v>83</v>
      </c>
      <c r="AY156" s="192" t="s">
        <v>171</v>
      </c>
    </row>
    <row r="157" spans="1:65" s="92" customFormat="1" ht="36">
      <c r="A157" s="89"/>
      <c r="B157" s="90"/>
      <c r="C157" s="161" t="s">
        <v>9</v>
      </c>
      <c r="D157" s="161" t="s">
        <v>173</v>
      </c>
      <c r="E157" s="162" t="s">
        <v>258</v>
      </c>
      <c r="F157" s="163" t="s">
        <v>259</v>
      </c>
      <c r="G157" s="164" t="s">
        <v>256</v>
      </c>
      <c r="H157" s="165">
        <v>126.995</v>
      </c>
      <c r="I157" s="75"/>
      <c r="J157" s="166">
        <f>ROUND(I157*H157,2)</f>
        <v>0</v>
      </c>
      <c r="K157" s="163" t="s">
        <v>177</v>
      </c>
      <c r="L157" s="90"/>
      <c r="M157" s="167" t="s">
        <v>3</v>
      </c>
      <c r="N157" s="168" t="s">
        <v>47</v>
      </c>
      <c r="O157" s="169"/>
      <c r="P157" s="170">
        <f>O157*H157</f>
        <v>0</v>
      </c>
      <c r="Q157" s="170">
        <v>0.17993</v>
      </c>
      <c r="R157" s="170">
        <f>Q157*H157</f>
        <v>22.85021035</v>
      </c>
      <c r="S157" s="170">
        <v>0</v>
      </c>
      <c r="T157" s="171">
        <f>S157*H157</f>
        <v>0</v>
      </c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R157" s="172" t="s">
        <v>178</v>
      </c>
      <c r="AT157" s="172" t="s">
        <v>173</v>
      </c>
      <c r="AU157" s="172" t="s">
        <v>179</v>
      </c>
      <c r="AY157" s="82" t="s">
        <v>171</v>
      </c>
      <c r="BE157" s="173">
        <f>IF(N157="základní",J157,0)</f>
        <v>0</v>
      </c>
      <c r="BF157" s="173">
        <f>IF(N157="snížená",J157,0)</f>
        <v>0</v>
      </c>
      <c r="BG157" s="173">
        <f>IF(N157="zákl. přenesená",J157,0)</f>
        <v>0</v>
      </c>
      <c r="BH157" s="173">
        <f>IF(N157="sníž. přenesená",J157,0)</f>
        <v>0</v>
      </c>
      <c r="BI157" s="173">
        <f>IF(N157="nulová",J157,0)</f>
        <v>0</v>
      </c>
      <c r="BJ157" s="82" t="s">
        <v>179</v>
      </c>
      <c r="BK157" s="173">
        <f>ROUND(I157*H157,2)</f>
        <v>0</v>
      </c>
      <c r="BL157" s="82" t="s">
        <v>178</v>
      </c>
      <c r="BM157" s="172" t="s">
        <v>260</v>
      </c>
    </row>
    <row r="158" spans="1:65" s="92" customFormat="1" ht="36">
      <c r="A158" s="89"/>
      <c r="B158" s="90"/>
      <c r="C158" s="161" t="s">
        <v>261</v>
      </c>
      <c r="D158" s="161" t="s">
        <v>173</v>
      </c>
      <c r="E158" s="162" t="s">
        <v>262</v>
      </c>
      <c r="F158" s="163" t="s">
        <v>263</v>
      </c>
      <c r="G158" s="164" t="s">
        <v>256</v>
      </c>
      <c r="H158" s="165">
        <v>4.602</v>
      </c>
      <c r="I158" s="75"/>
      <c r="J158" s="166">
        <f>ROUND(I158*H158,2)</f>
        <v>0</v>
      </c>
      <c r="K158" s="163" t="s">
        <v>177</v>
      </c>
      <c r="L158" s="90"/>
      <c r="M158" s="167" t="s">
        <v>3</v>
      </c>
      <c r="N158" s="168" t="s">
        <v>47</v>
      </c>
      <c r="O158" s="169"/>
      <c r="P158" s="170">
        <f>O158*H158</f>
        <v>0</v>
      </c>
      <c r="Q158" s="170">
        <v>0.20449</v>
      </c>
      <c r="R158" s="170">
        <f>Q158*H158</f>
        <v>0.9410629800000001</v>
      </c>
      <c r="S158" s="170">
        <v>0</v>
      </c>
      <c r="T158" s="171">
        <f>S158*H158</f>
        <v>0</v>
      </c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R158" s="172" t="s">
        <v>178</v>
      </c>
      <c r="AT158" s="172" t="s">
        <v>173</v>
      </c>
      <c r="AU158" s="172" t="s">
        <v>179</v>
      </c>
      <c r="AY158" s="82" t="s">
        <v>171</v>
      </c>
      <c r="BE158" s="173">
        <f>IF(N158="základní",J158,0)</f>
        <v>0</v>
      </c>
      <c r="BF158" s="173">
        <f>IF(N158="snížená",J158,0)</f>
        <v>0</v>
      </c>
      <c r="BG158" s="173">
        <f>IF(N158="zákl. přenesená",J158,0)</f>
        <v>0</v>
      </c>
      <c r="BH158" s="173">
        <f>IF(N158="sníž. přenesená",J158,0)</f>
        <v>0</v>
      </c>
      <c r="BI158" s="173">
        <f>IF(N158="nulová",J158,0)</f>
        <v>0</v>
      </c>
      <c r="BJ158" s="82" t="s">
        <v>179</v>
      </c>
      <c r="BK158" s="173">
        <f>ROUND(I158*H158,2)</f>
        <v>0</v>
      </c>
      <c r="BL158" s="82" t="s">
        <v>178</v>
      </c>
      <c r="BM158" s="172" t="s">
        <v>264</v>
      </c>
    </row>
    <row r="159" spans="1:65" s="92" customFormat="1" ht="36">
      <c r="A159" s="89"/>
      <c r="B159" s="90"/>
      <c r="C159" s="161" t="s">
        <v>265</v>
      </c>
      <c r="D159" s="161" t="s">
        <v>173</v>
      </c>
      <c r="E159" s="162" t="s">
        <v>266</v>
      </c>
      <c r="F159" s="163" t="s">
        <v>267</v>
      </c>
      <c r="G159" s="164" t="s">
        <v>256</v>
      </c>
      <c r="H159" s="165">
        <v>15.818</v>
      </c>
      <c r="I159" s="75"/>
      <c r="J159" s="166">
        <f>ROUND(I159*H159,2)</f>
        <v>0</v>
      </c>
      <c r="K159" s="163" t="s">
        <v>177</v>
      </c>
      <c r="L159" s="90"/>
      <c r="M159" s="167" t="s">
        <v>3</v>
      </c>
      <c r="N159" s="168" t="s">
        <v>47</v>
      </c>
      <c r="O159" s="169"/>
      <c r="P159" s="170">
        <f>O159*H159</f>
        <v>0</v>
      </c>
      <c r="Q159" s="170">
        <v>0.23798</v>
      </c>
      <c r="R159" s="170">
        <f>Q159*H159</f>
        <v>3.7643676399999997</v>
      </c>
      <c r="S159" s="170">
        <v>0</v>
      </c>
      <c r="T159" s="171">
        <f>S159*H159</f>
        <v>0</v>
      </c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R159" s="172" t="s">
        <v>178</v>
      </c>
      <c r="AT159" s="172" t="s">
        <v>173</v>
      </c>
      <c r="AU159" s="172" t="s">
        <v>179</v>
      </c>
      <c r="AY159" s="82" t="s">
        <v>171</v>
      </c>
      <c r="BE159" s="173">
        <f>IF(N159="základní",J159,0)</f>
        <v>0</v>
      </c>
      <c r="BF159" s="173">
        <f>IF(N159="snížená",J159,0)</f>
        <v>0</v>
      </c>
      <c r="BG159" s="173">
        <f>IF(N159="zákl. přenesená",J159,0)</f>
        <v>0</v>
      </c>
      <c r="BH159" s="173">
        <f>IF(N159="sníž. přenesená",J159,0)</f>
        <v>0</v>
      </c>
      <c r="BI159" s="173">
        <f>IF(N159="nulová",J159,0)</f>
        <v>0</v>
      </c>
      <c r="BJ159" s="82" t="s">
        <v>179</v>
      </c>
      <c r="BK159" s="173">
        <f>ROUND(I159*H159,2)</f>
        <v>0</v>
      </c>
      <c r="BL159" s="82" t="s">
        <v>178</v>
      </c>
      <c r="BM159" s="172" t="s">
        <v>268</v>
      </c>
    </row>
    <row r="160" spans="1:65" s="92" customFormat="1" ht="24">
      <c r="A160" s="89"/>
      <c r="B160" s="90"/>
      <c r="C160" s="161" t="s">
        <v>269</v>
      </c>
      <c r="D160" s="161" t="s">
        <v>173</v>
      </c>
      <c r="E160" s="162" t="s">
        <v>270</v>
      </c>
      <c r="F160" s="163" t="s">
        <v>271</v>
      </c>
      <c r="G160" s="164" t="s">
        <v>176</v>
      </c>
      <c r="H160" s="165">
        <v>297.609</v>
      </c>
      <c r="I160" s="75"/>
      <c r="J160" s="166">
        <f>ROUND(I160*H160,2)</f>
        <v>0</v>
      </c>
      <c r="K160" s="163" t="s">
        <v>177</v>
      </c>
      <c r="L160" s="90"/>
      <c r="M160" s="167" t="s">
        <v>3</v>
      </c>
      <c r="N160" s="168" t="s">
        <v>47</v>
      </c>
      <c r="O160" s="169"/>
      <c r="P160" s="170">
        <f>O160*H160</f>
        <v>0</v>
      </c>
      <c r="Q160" s="170">
        <v>0.0001</v>
      </c>
      <c r="R160" s="170">
        <f>Q160*H160</f>
        <v>0.0297609</v>
      </c>
      <c r="S160" s="170">
        <v>0</v>
      </c>
      <c r="T160" s="171">
        <f>S160*H160</f>
        <v>0</v>
      </c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R160" s="172" t="s">
        <v>178</v>
      </c>
      <c r="AT160" s="172" t="s">
        <v>173</v>
      </c>
      <c r="AU160" s="172" t="s">
        <v>179</v>
      </c>
      <c r="AY160" s="82" t="s">
        <v>171</v>
      </c>
      <c r="BE160" s="173">
        <f>IF(N160="základní",J160,0)</f>
        <v>0</v>
      </c>
      <c r="BF160" s="173">
        <f>IF(N160="snížená",J160,0)</f>
        <v>0</v>
      </c>
      <c r="BG160" s="173">
        <f>IF(N160="zákl. přenesená",J160,0)</f>
        <v>0</v>
      </c>
      <c r="BH160" s="173">
        <f>IF(N160="sníž. přenesená",J160,0)</f>
        <v>0</v>
      </c>
      <c r="BI160" s="173">
        <f>IF(N160="nulová",J160,0)</f>
        <v>0</v>
      </c>
      <c r="BJ160" s="82" t="s">
        <v>179</v>
      </c>
      <c r="BK160" s="173">
        <f>ROUND(I160*H160,2)</f>
        <v>0</v>
      </c>
      <c r="BL160" s="82" t="s">
        <v>178</v>
      </c>
      <c r="BM160" s="172" t="s">
        <v>272</v>
      </c>
    </row>
    <row r="161" spans="2:51" s="174" customFormat="1" ht="12">
      <c r="B161" s="175"/>
      <c r="D161" s="176" t="s">
        <v>181</v>
      </c>
      <c r="E161" s="177" t="s">
        <v>3</v>
      </c>
      <c r="F161" s="178" t="s">
        <v>182</v>
      </c>
      <c r="H161" s="177" t="s">
        <v>3</v>
      </c>
      <c r="L161" s="175"/>
      <c r="M161" s="179"/>
      <c r="N161" s="180"/>
      <c r="O161" s="180"/>
      <c r="P161" s="180"/>
      <c r="Q161" s="180"/>
      <c r="R161" s="180"/>
      <c r="S161" s="180"/>
      <c r="T161" s="181"/>
      <c r="AT161" s="177" t="s">
        <v>181</v>
      </c>
      <c r="AU161" s="177" t="s">
        <v>179</v>
      </c>
      <c r="AV161" s="174" t="s">
        <v>83</v>
      </c>
      <c r="AW161" s="174" t="s">
        <v>36</v>
      </c>
      <c r="AX161" s="174" t="s">
        <v>75</v>
      </c>
      <c r="AY161" s="177" t="s">
        <v>171</v>
      </c>
    </row>
    <row r="162" spans="2:51" s="182" customFormat="1" ht="12">
      <c r="B162" s="183"/>
      <c r="D162" s="176" t="s">
        <v>181</v>
      </c>
      <c r="E162" s="184" t="s">
        <v>3</v>
      </c>
      <c r="F162" s="185" t="s">
        <v>273</v>
      </c>
      <c r="H162" s="186">
        <v>297.609</v>
      </c>
      <c r="L162" s="183"/>
      <c r="M162" s="187"/>
      <c r="N162" s="188"/>
      <c r="O162" s="188"/>
      <c r="P162" s="188"/>
      <c r="Q162" s="188"/>
      <c r="R162" s="188"/>
      <c r="S162" s="188"/>
      <c r="T162" s="189"/>
      <c r="AT162" s="184" t="s">
        <v>181</v>
      </c>
      <c r="AU162" s="184" t="s">
        <v>179</v>
      </c>
      <c r="AV162" s="182" t="s">
        <v>179</v>
      </c>
      <c r="AW162" s="182" t="s">
        <v>36</v>
      </c>
      <c r="AX162" s="182" t="s">
        <v>75</v>
      </c>
      <c r="AY162" s="184" t="s">
        <v>171</v>
      </c>
    </row>
    <row r="163" spans="2:51" s="190" customFormat="1" ht="12">
      <c r="B163" s="191"/>
      <c r="D163" s="176" t="s">
        <v>181</v>
      </c>
      <c r="E163" s="192" t="s">
        <v>3</v>
      </c>
      <c r="F163" s="193" t="s">
        <v>184</v>
      </c>
      <c r="H163" s="194">
        <v>297.609</v>
      </c>
      <c r="L163" s="191"/>
      <c r="M163" s="195"/>
      <c r="N163" s="196"/>
      <c r="O163" s="196"/>
      <c r="P163" s="196"/>
      <c r="Q163" s="196"/>
      <c r="R163" s="196"/>
      <c r="S163" s="196"/>
      <c r="T163" s="197"/>
      <c r="AT163" s="192" t="s">
        <v>181</v>
      </c>
      <c r="AU163" s="192" t="s">
        <v>179</v>
      </c>
      <c r="AV163" s="190" t="s">
        <v>178</v>
      </c>
      <c r="AW163" s="190" t="s">
        <v>36</v>
      </c>
      <c r="AX163" s="190" t="s">
        <v>83</v>
      </c>
      <c r="AY163" s="192" t="s">
        <v>171</v>
      </c>
    </row>
    <row r="164" spans="1:65" s="92" customFormat="1" ht="16.5" customHeight="1">
      <c r="A164" s="89"/>
      <c r="B164" s="90"/>
      <c r="C164" s="198" t="s">
        <v>274</v>
      </c>
      <c r="D164" s="198" t="s">
        <v>248</v>
      </c>
      <c r="E164" s="199" t="s">
        <v>249</v>
      </c>
      <c r="F164" s="200" t="s">
        <v>250</v>
      </c>
      <c r="G164" s="201" t="s">
        <v>176</v>
      </c>
      <c r="H164" s="202">
        <v>327.37</v>
      </c>
      <c r="I164" s="78"/>
      <c r="J164" s="203">
        <f>ROUND(I164*H164,2)</f>
        <v>0</v>
      </c>
      <c r="K164" s="200" t="s">
        <v>177</v>
      </c>
      <c r="L164" s="204"/>
      <c r="M164" s="205" t="s">
        <v>3</v>
      </c>
      <c r="N164" s="206" t="s">
        <v>47</v>
      </c>
      <c r="O164" s="169"/>
      <c r="P164" s="170">
        <f>O164*H164</f>
        <v>0</v>
      </c>
      <c r="Q164" s="170">
        <v>0.0003</v>
      </c>
      <c r="R164" s="170">
        <f>Q164*H164</f>
        <v>0.09821099999999999</v>
      </c>
      <c r="S164" s="170">
        <v>0</v>
      </c>
      <c r="T164" s="171">
        <f>S164*H164</f>
        <v>0</v>
      </c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R164" s="172" t="s">
        <v>219</v>
      </c>
      <c r="AT164" s="172" t="s">
        <v>248</v>
      </c>
      <c r="AU164" s="172" t="s">
        <v>179</v>
      </c>
      <c r="AY164" s="82" t="s">
        <v>171</v>
      </c>
      <c r="BE164" s="173">
        <f>IF(N164="základní",J164,0)</f>
        <v>0</v>
      </c>
      <c r="BF164" s="173">
        <f>IF(N164="snížená",J164,0)</f>
        <v>0</v>
      </c>
      <c r="BG164" s="173">
        <f>IF(N164="zákl. přenesená",J164,0)</f>
        <v>0</v>
      </c>
      <c r="BH164" s="173">
        <f>IF(N164="sníž. přenesená",J164,0)</f>
        <v>0</v>
      </c>
      <c r="BI164" s="173">
        <f>IF(N164="nulová",J164,0)</f>
        <v>0</v>
      </c>
      <c r="BJ164" s="82" t="s">
        <v>179</v>
      </c>
      <c r="BK164" s="173">
        <f>ROUND(I164*H164,2)</f>
        <v>0</v>
      </c>
      <c r="BL164" s="82" t="s">
        <v>178</v>
      </c>
      <c r="BM164" s="172" t="s">
        <v>275</v>
      </c>
    </row>
    <row r="165" spans="2:51" s="182" customFormat="1" ht="12">
      <c r="B165" s="183"/>
      <c r="D165" s="176" t="s">
        <v>181</v>
      </c>
      <c r="F165" s="185" t="s">
        <v>276</v>
      </c>
      <c r="H165" s="186">
        <v>327.37</v>
      </c>
      <c r="L165" s="183"/>
      <c r="M165" s="187"/>
      <c r="N165" s="188"/>
      <c r="O165" s="188"/>
      <c r="P165" s="188"/>
      <c r="Q165" s="188"/>
      <c r="R165" s="188"/>
      <c r="S165" s="188"/>
      <c r="T165" s="189"/>
      <c r="AT165" s="184" t="s">
        <v>181</v>
      </c>
      <c r="AU165" s="184" t="s">
        <v>179</v>
      </c>
      <c r="AV165" s="182" t="s">
        <v>179</v>
      </c>
      <c r="AW165" s="182" t="s">
        <v>4</v>
      </c>
      <c r="AX165" s="182" t="s">
        <v>83</v>
      </c>
      <c r="AY165" s="184" t="s">
        <v>171</v>
      </c>
    </row>
    <row r="166" spans="1:65" s="92" customFormat="1" ht="21.75" customHeight="1">
      <c r="A166" s="89"/>
      <c r="B166" s="90"/>
      <c r="C166" s="161" t="s">
        <v>277</v>
      </c>
      <c r="D166" s="161" t="s">
        <v>173</v>
      </c>
      <c r="E166" s="162" t="s">
        <v>278</v>
      </c>
      <c r="F166" s="163" t="s">
        <v>279</v>
      </c>
      <c r="G166" s="164" t="s">
        <v>187</v>
      </c>
      <c r="H166" s="165">
        <v>74.402</v>
      </c>
      <c r="I166" s="75"/>
      <c r="J166" s="166">
        <f>ROUND(I166*H166,2)</f>
        <v>0</v>
      </c>
      <c r="K166" s="163" t="s">
        <v>177</v>
      </c>
      <c r="L166" s="90"/>
      <c r="M166" s="167" t="s">
        <v>3</v>
      </c>
      <c r="N166" s="168" t="s">
        <v>47</v>
      </c>
      <c r="O166" s="169"/>
      <c r="P166" s="170">
        <f>O166*H166</f>
        <v>0</v>
      </c>
      <c r="Q166" s="170">
        <v>2.16</v>
      </c>
      <c r="R166" s="170">
        <f>Q166*H166</f>
        <v>160.70832000000001</v>
      </c>
      <c r="S166" s="170">
        <v>0</v>
      </c>
      <c r="T166" s="171">
        <f>S166*H166</f>
        <v>0</v>
      </c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R166" s="172" t="s">
        <v>178</v>
      </c>
      <c r="AT166" s="172" t="s">
        <v>173</v>
      </c>
      <c r="AU166" s="172" t="s">
        <v>179</v>
      </c>
      <c r="AY166" s="82" t="s">
        <v>171</v>
      </c>
      <c r="BE166" s="173">
        <f>IF(N166="základní",J166,0)</f>
        <v>0</v>
      </c>
      <c r="BF166" s="173">
        <f>IF(N166="snížená",J166,0)</f>
        <v>0</v>
      </c>
      <c r="BG166" s="173">
        <f>IF(N166="zákl. přenesená",J166,0)</f>
        <v>0</v>
      </c>
      <c r="BH166" s="173">
        <f>IF(N166="sníž. přenesená",J166,0)</f>
        <v>0</v>
      </c>
      <c r="BI166" s="173">
        <f>IF(N166="nulová",J166,0)</f>
        <v>0</v>
      </c>
      <c r="BJ166" s="82" t="s">
        <v>179</v>
      </c>
      <c r="BK166" s="173">
        <f>ROUND(I166*H166,2)</f>
        <v>0</v>
      </c>
      <c r="BL166" s="82" t="s">
        <v>178</v>
      </c>
      <c r="BM166" s="172" t="s">
        <v>280</v>
      </c>
    </row>
    <row r="167" spans="2:51" s="174" customFormat="1" ht="12">
      <c r="B167" s="175"/>
      <c r="D167" s="176" t="s">
        <v>181</v>
      </c>
      <c r="E167" s="177" t="s">
        <v>3</v>
      </c>
      <c r="F167" s="178" t="s">
        <v>182</v>
      </c>
      <c r="H167" s="177" t="s">
        <v>3</v>
      </c>
      <c r="L167" s="175"/>
      <c r="M167" s="179"/>
      <c r="N167" s="180"/>
      <c r="O167" s="180"/>
      <c r="P167" s="180"/>
      <c r="Q167" s="180"/>
      <c r="R167" s="180"/>
      <c r="S167" s="180"/>
      <c r="T167" s="181"/>
      <c r="AT167" s="177" t="s">
        <v>181</v>
      </c>
      <c r="AU167" s="177" t="s">
        <v>179</v>
      </c>
      <c r="AV167" s="174" t="s">
        <v>83</v>
      </c>
      <c r="AW167" s="174" t="s">
        <v>36</v>
      </c>
      <c r="AX167" s="174" t="s">
        <v>75</v>
      </c>
      <c r="AY167" s="177" t="s">
        <v>171</v>
      </c>
    </row>
    <row r="168" spans="2:51" s="182" customFormat="1" ht="12">
      <c r="B168" s="183"/>
      <c r="D168" s="176" t="s">
        <v>181</v>
      </c>
      <c r="E168" s="184" t="s">
        <v>3</v>
      </c>
      <c r="F168" s="185" t="s">
        <v>281</v>
      </c>
      <c r="H168" s="186">
        <v>74.402</v>
      </c>
      <c r="L168" s="183"/>
      <c r="M168" s="187"/>
      <c r="N168" s="188"/>
      <c r="O168" s="188"/>
      <c r="P168" s="188"/>
      <c r="Q168" s="188"/>
      <c r="R168" s="188"/>
      <c r="S168" s="188"/>
      <c r="T168" s="189"/>
      <c r="AT168" s="184" t="s">
        <v>181</v>
      </c>
      <c r="AU168" s="184" t="s">
        <v>179</v>
      </c>
      <c r="AV168" s="182" t="s">
        <v>179</v>
      </c>
      <c r="AW168" s="182" t="s">
        <v>36</v>
      </c>
      <c r="AX168" s="182" t="s">
        <v>75</v>
      </c>
      <c r="AY168" s="184" t="s">
        <v>171</v>
      </c>
    </row>
    <row r="169" spans="2:51" s="190" customFormat="1" ht="12">
      <c r="B169" s="191"/>
      <c r="D169" s="176" t="s">
        <v>181</v>
      </c>
      <c r="E169" s="192" t="s">
        <v>3</v>
      </c>
      <c r="F169" s="193" t="s">
        <v>184</v>
      </c>
      <c r="H169" s="194">
        <v>74.402</v>
      </c>
      <c r="L169" s="191"/>
      <c r="M169" s="195"/>
      <c r="N169" s="196"/>
      <c r="O169" s="196"/>
      <c r="P169" s="196"/>
      <c r="Q169" s="196"/>
      <c r="R169" s="196"/>
      <c r="S169" s="196"/>
      <c r="T169" s="197"/>
      <c r="AT169" s="192" t="s">
        <v>181</v>
      </c>
      <c r="AU169" s="192" t="s">
        <v>179</v>
      </c>
      <c r="AV169" s="190" t="s">
        <v>178</v>
      </c>
      <c r="AW169" s="190" t="s">
        <v>36</v>
      </c>
      <c r="AX169" s="190" t="s">
        <v>83</v>
      </c>
      <c r="AY169" s="192" t="s">
        <v>171</v>
      </c>
    </row>
    <row r="170" spans="1:65" s="92" customFormat="1" ht="33" customHeight="1">
      <c r="A170" s="89"/>
      <c r="B170" s="90"/>
      <c r="C170" s="161" t="s">
        <v>8</v>
      </c>
      <c r="D170" s="161" t="s">
        <v>173</v>
      </c>
      <c r="E170" s="162" t="s">
        <v>282</v>
      </c>
      <c r="F170" s="163" t="s">
        <v>283</v>
      </c>
      <c r="G170" s="164" t="s">
        <v>284</v>
      </c>
      <c r="H170" s="165">
        <v>10</v>
      </c>
      <c r="I170" s="75"/>
      <c r="J170" s="166">
        <f>ROUND(I170*H170,2)</f>
        <v>0</v>
      </c>
      <c r="K170" s="163" t="s">
        <v>177</v>
      </c>
      <c r="L170" s="90"/>
      <c r="M170" s="167" t="s">
        <v>3</v>
      </c>
      <c r="N170" s="168" t="s">
        <v>47</v>
      </c>
      <c r="O170" s="169"/>
      <c r="P170" s="170">
        <f>O170*H170</f>
        <v>0</v>
      </c>
      <c r="Q170" s="170">
        <v>0.00308</v>
      </c>
      <c r="R170" s="170">
        <f>Q170*H170</f>
        <v>0.030799999999999998</v>
      </c>
      <c r="S170" s="170">
        <v>0</v>
      </c>
      <c r="T170" s="171">
        <f>S170*H170</f>
        <v>0</v>
      </c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R170" s="172" t="s">
        <v>178</v>
      </c>
      <c r="AT170" s="172" t="s">
        <v>173</v>
      </c>
      <c r="AU170" s="172" t="s">
        <v>179</v>
      </c>
      <c r="AY170" s="82" t="s">
        <v>171</v>
      </c>
      <c r="BE170" s="173">
        <f>IF(N170="základní",J170,0)</f>
        <v>0</v>
      </c>
      <c r="BF170" s="173">
        <f>IF(N170="snížená",J170,0)</f>
        <v>0</v>
      </c>
      <c r="BG170" s="173">
        <f>IF(N170="zákl. přenesená",J170,0)</f>
        <v>0</v>
      </c>
      <c r="BH170" s="173">
        <f>IF(N170="sníž. přenesená",J170,0)</f>
        <v>0</v>
      </c>
      <c r="BI170" s="173">
        <f>IF(N170="nulová",J170,0)</f>
        <v>0</v>
      </c>
      <c r="BJ170" s="82" t="s">
        <v>179</v>
      </c>
      <c r="BK170" s="173">
        <f>ROUND(I170*H170,2)</f>
        <v>0</v>
      </c>
      <c r="BL170" s="82" t="s">
        <v>178</v>
      </c>
      <c r="BM170" s="172" t="s">
        <v>285</v>
      </c>
    </row>
    <row r="171" spans="2:51" s="182" customFormat="1" ht="12">
      <c r="B171" s="183"/>
      <c r="D171" s="176" t="s">
        <v>181</v>
      </c>
      <c r="E171" s="184" t="s">
        <v>3</v>
      </c>
      <c r="F171" s="185" t="s">
        <v>230</v>
      </c>
      <c r="H171" s="186">
        <v>10</v>
      </c>
      <c r="L171" s="183"/>
      <c r="M171" s="187"/>
      <c r="N171" s="188"/>
      <c r="O171" s="188"/>
      <c r="P171" s="188"/>
      <c r="Q171" s="188"/>
      <c r="R171" s="188"/>
      <c r="S171" s="188"/>
      <c r="T171" s="189"/>
      <c r="AT171" s="184" t="s">
        <v>181</v>
      </c>
      <c r="AU171" s="184" t="s">
        <v>179</v>
      </c>
      <c r="AV171" s="182" t="s">
        <v>179</v>
      </c>
      <c r="AW171" s="182" t="s">
        <v>36</v>
      </c>
      <c r="AX171" s="182" t="s">
        <v>83</v>
      </c>
      <c r="AY171" s="184" t="s">
        <v>171</v>
      </c>
    </row>
    <row r="172" spans="1:65" s="92" customFormat="1" ht="21.75" customHeight="1">
      <c r="A172" s="89"/>
      <c r="B172" s="90"/>
      <c r="C172" s="161" t="s">
        <v>286</v>
      </c>
      <c r="D172" s="161" t="s">
        <v>173</v>
      </c>
      <c r="E172" s="162" t="s">
        <v>287</v>
      </c>
      <c r="F172" s="163" t="s">
        <v>288</v>
      </c>
      <c r="G172" s="164" t="s">
        <v>187</v>
      </c>
      <c r="H172" s="165">
        <v>53.235</v>
      </c>
      <c r="I172" s="75"/>
      <c r="J172" s="166">
        <f>ROUND(I172*H172,2)</f>
        <v>0</v>
      </c>
      <c r="K172" s="163" t="s">
        <v>177</v>
      </c>
      <c r="L172" s="90"/>
      <c r="M172" s="167" t="s">
        <v>3</v>
      </c>
      <c r="N172" s="168" t="s">
        <v>47</v>
      </c>
      <c r="O172" s="169"/>
      <c r="P172" s="170">
        <f>O172*H172</f>
        <v>0</v>
      </c>
      <c r="Q172" s="170">
        <v>2.45329</v>
      </c>
      <c r="R172" s="170">
        <f>Q172*H172</f>
        <v>130.60089315</v>
      </c>
      <c r="S172" s="170">
        <v>0</v>
      </c>
      <c r="T172" s="171">
        <f>S172*H172</f>
        <v>0</v>
      </c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R172" s="172" t="s">
        <v>178</v>
      </c>
      <c r="AT172" s="172" t="s">
        <v>173</v>
      </c>
      <c r="AU172" s="172" t="s">
        <v>179</v>
      </c>
      <c r="AY172" s="82" t="s">
        <v>171</v>
      </c>
      <c r="BE172" s="173">
        <f>IF(N172="základní",J172,0)</f>
        <v>0</v>
      </c>
      <c r="BF172" s="173">
        <f>IF(N172="snížená",J172,0)</f>
        <v>0</v>
      </c>
      <c r="BG172" s="173">
        <f>IF(N172="zákl. přenesená",J172,0)</f>
        <v>0</v>
      </c>
      <c r="BH172" s="173">
        <f>IF(N172="sníž. přenesená",J172,0)</f>
        <v>0</v>
      </c>
      <c r="BI172" s="173">
        <f>IF(N172="nulová",J172,0)</f>
        <v>0</v>
      </c>
      <c r="BJ172" s="82" t="s">
        <v>179</v>
      </c>
      <c r="BK172" s="173">
        <f>ROUND(I172*H172,2)</f>
        <v>0</v>
      </c>
      <c r="BL172" s="82" t="s">
        <v>178</v>
      </c>
      <c r="BM172" s="172" t="s">
        <v>289</v>
      </c>
    </row>
    <row r="173" spans="2:51" s="174" customFormat="1" ht="12">
      <c r="B173" s="175"/>
      <c r="D173" s="176" t="s">
        <v>181</v>
      </c>
      <c r="E173" s="177" t="s">
        <v>3</v>
      </c>
      <c r="F173" s="178" t="s">
        <v>182</v>
      </c>
      <c r="H173" s="177" t="s">
        <v>3</v>
      </c>
      <c r="L173" s="175"/>
      <c r="M173" s="179"/>
      <c r="N173" s="180"/>
      <c r="O173" s="180"/>
      <c r="P173" s="180"/>
      <c r="Q173" s="180"/>
      <c r="R173" s="180"/>
      <c r="S173" s="180"/>
      <c r="T173" s="181"/>
      <c r="AT173" s="177" t="s">
        <v>181</v>
      </c>
      <c r="AU173" s="177" t="s">
        <v>179</v>
      </c>
      <c r="AV173" s="174" t="s">
        <v>83</v>
      </c>
      <c r="AW173" s="174" t="s">
        <v>36</v>
      </c>
      <c r="AX173" s="174" t="s">
        <v>75</v>
      </c>
      <c r="AY173" s="177" t="s">
        <v>171</v>
      </c>
    </row>
    <row r="174" spans="2:51" s="182" customFormat="1" ht="12">
      <c r="B174" s="183"/>
      <c r="D174" s="176" t="s">
        <v>181</v>
      </c>
      <c r="E174" s="184" t="s">
        <v>3</v>
      </c>
      <c r="F174" s="185" t="s">
        <v>290</v>
      </c>
      <c r="H174" s="186">
        <v>53.235</v>
      </c>
      <c r="L174" s="183"/>
      <c r="M174" s="187"/>
      <c r="N174" s="188"/>
      <c r="O174" s="188"/>
      <c r="P174" s="188"/>
      <c r="Q174" s="188"/>
      <c r="R174" s="188"/>
      <c r="S174" s="188"/>
      <c r="T174" s="189"/>
      <c r="AT174" s="184" t="s">
        <v>181</v>
      </c>
      <c r="AU174" s="184" t="s">
        <v>179</v>
      </c>
      <c r="AV174" s="182" t="s">
        <v>179</v>
      </c>
      <c r="AW174" s="182" t="s">
        <v>36</v>
      </c>
      <c r="AX174" s="182" t="s">
        <v>75</v>
      </c>
      <c r="AY174" s="184" t="s">
        <v>171</v>
      </c>
    </row>
    <row r="175" spans="2:51" s="190" customFormat="1" ht="12">
      <c r="B175" s="191"/>
      <c r="D175" s="176" t="s">
        <v>181</v>
      </c>
      <c r="E175" s="192" t="s">
        <v>3</v>
      </c>
      <c r="F175" s="193" t="s">
        <v>184</v>
      </c>
      <c r="H175" s="194">
        <v>53.235</v>
      </c>
      <c r="L175" s="191"/>
      <c r="M175" s="195"/>
      <c r="N175" s="196"/>
      <c r="O175" s="196"/>
      <c r="P175" s="196"/>
      <c r="Q175" s="196"/>
      <c r="R175" s="196"/>
      <c r="S175" s="196"/>
      <c r="T175" s="197"/>
      <c r="AT175" s="192" t="s">
        <v>181</v>
      </c>
      <c r="AU175" s="192" t="s">
        <v>179</v>
      </c>
      <c r="AV175" s="190" t="s">
        <v>178</v>
      </c>
      <c r="AW175" s="190" t="s">
        <v>36</v>
      </c>
      <c r="AX175" s="190" t="s">
        <v>83</v>
      </c>
      <c r="AY175" s="192" t="s">
        <v>171</v>
      </c>
    </row>
    <row r="176" spans="1:65" s="92" customFormat="1" ht="16.5" customHeight="1">
      <c r="A176" s="89"/>
      <c r="B176" s="90"/>
      <c r="C176" s="161" t="s">
        <v>291</v>
      </c>
      <c r="D176" s="161" t="s">
        <v>173</v>
      </c>
      <c r="E176" s="162" t="s">
        <v>292</v>
      </c>
      <c r="F176" s="163" t="s">
        <v>293</v>
      </c>
      <c r="G176" s="164" t="s">
        <v>176</v>
      </c>
      <c r="H176" s="165">
        <v>52.984</v>
      </c>
      <c r="I176" s="75"/>
      <c r="J176" s="166">
        <f>ROUND(I176*H176,2)</f>
        <v>0</v>
      </c>
      <c r="K176" s="163" t="s">
        <v>177</v>
      </c>
      <c r="L176" s="90"/>
      <c r="M176" s="167" t="s">
        <v>3</v>
      </c>
      <c r="N176" s="168" t="s">
        <v>47</v>
      </c>
      <c r="O176" s="169"/>
      <c r="P176" s="170">
        <f>O176*H176</f>
        <v>0</v>
      </c>
      <c r="Q176" s="170">
        <v>0.00247</v>
      </c>
      <c r="R176" s="170">
        <f>Q176*H176</f>
        <v>0.13087048</v>
      </c>
      <c r="S176" s="170">
        <v>0</v>
      </c>
      <c r="T176" s="171">
        <f>S176*H176</f>
        <v>0</v>
      </c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R176" s="172" t="s">
        <v>178</v>
      </c>
      <c r="AT176" s="172" t="s">
        <v>173</v>
      </c>
      <c r="AU176" s="172" t="s">
        <v>179</v>
      </c>
      <c r="AY176" s="82" t="s">
        <v>171</v>
      </c>
      <c r="BE176" s="173">
        <f>IF(N176="základní",J176,0)</f>
        <v>0</v>
      </c>
      <c r="BF176" s="173">
        <f>IF(N176="snížená",J176,0)</f>
        <v>0</v>
      </c>
      <c r="BG176" s="173">
        <f>IF(N176="zákl. přenesená",J176,0)</f>
        <v>0</v>
      </c>
      <c r="BH176" s="173">
        <f>IF(N176="sníž. přenesená",J176,0)</f>
        <v>0</v>
      </c>
      <c r="BI176" s="173">
        <f>IF(N176="nulová",J176,0)</f>
        <v>0</v>
      </c>
      <c r="BJ176" s="82" t="s">
        <v>179</v>
      </c>
      <c r="BK176" s="173">
        <f>ROUND(I176*H176,2)</f>
        <v>0</v>
      </c>
      <c r="BL176" s="82" t="s">
        <v>178</v>
      </c>
      <c r="BM176" s="172" t="s">
        <v>294</v>
      </c>
    </row>
    <row r="177" spans="2:51" s="174" customFormat="1" ht="12">
      <c r="B177" s="175"/>
      <c r="D177" s="176" t="s">
        <v>181</v>
      </c>
      <c r="E177" s="177" t="s">
        <v>3</v>
      </c>
      <c r="F177" s="178" t="s">
        <v>182</v>
      </c>
      <c r="H177" s="177" t="s">
        <v>3</v>
      </c>
      <c r="L177" s="175"/>
      <c r="M177" s="179"/>
      <c r="N177" s="180"/>
      <c r="O177" s="180"/>
      <c r="P177" s="180"/>
      <c r="Q177" s="180"/>
      <c r="R177" s="180"/>
      <c r="S177" s="180"/>
      <c r="T177" s="181"/>
      <c r="AT177" s="177" t="s">
        <v>181</v>
      </c>
      <c r="AU177" s="177" t="s">
        <v>179</v>
      </c>
      <c r="AV177" s="174" t="s">
        <v>83</v>
      </c>
      <c r="AW177" s="174" t="s">
        <v>36</v>
      </c>
      <c r="AX177" s="174" t="s">
        <v>75</v>
      </c>
      <c r="AY177" s="177" t="s">
        <v>171</v>
      </c>
    </row>
    <row r="178" spans="2:51" s="182" customFormat="1" ht="22.5">
      <c r="B178" s="183"/>
      <c r="D178" s="176" t="s">
        <v>181</v>
      </c>
      <c r="E178" s="184" t="s">
        <v>3</v>
      </c>
      <c r="F178" s="185" t="s">
        <v>295</v>
      </c>
      <c r="H178" s="186">
        <v>52.984</v>
      </c>
      <c r="L178" s="183"/>
      <c r="M178" s="187"/>
      <c r="N178" s="188"/>
      <c r="O178" s="188"/>
      <c r="P178" s="188"/>
      <c r="Q178" s="188"/>
      <c r="R178" s="188"/>
      <c r="S178" s="188"/>
      <c r="T178" s="189"/>
      <c r="AT178" s="184" t="s">
        <v>181</v>
      </c>
      <c r="AU178" s="184" t="s">
        <v>179</v>
      </c>
      <c r="AV178" s="182" t="s">
        <v>179</v>
      </c>
      <c r="AW178" s="182" t="s">
        <v>36</v>
      </c>
      <c r="AX178" s="182" t="s">
        <v>75</v>
      </c>
      <c r="AY178" s="184" t="s">
        <v>171</v>
      </c>
    </row>
    <row r="179" spans="2:51" s="190" customFormat="1" ht="12">
      <c r="B179" s="191"/>
      <c r="D179" s="176" t="s">
        <v>181</v>
      </c>
      <c r="E179" s="192" t="s">
        <v>3</v>
      </c>
      <c r="F179" s="193" t="s">
        <v>184</v>
      </c>
      <c r="H179" s="194">
        <v>52.984</v>
      </c>
      <c r="L179" s="191"/>
      <c r="M179" s="195"/>
      <c r="N179" s="196"/>
      <c r="O179" s="196"/>
      <c r="P179" s="196"/>
      <c r="Q179" s="196"/>
      <c r="R179" s="196"/>
      <c r="S179" s="196"/>
      <c r="T179" s="197"/>
      <c r="AT179" s="192" t="s">
        <v>181</v>
      </c>
      <c r="AU179" s="192" t="s">
        <v>179</v>
      </c>
      <c r="AV179" s="190" t="s">
        <v>178</v>
      </c>
      <c r="AW179" s="190" t="s">
        <v>36</v>
      </c>
      <c r="AX179" s="190" t="s">
        <v>83</v>
      </c>
      <c r="AY179" s="192" t="s">
        <v>171</v>
      </c>
    </row>
    <row r="180" spans="1:65" s="92" customFormat="1" ht="16.5" customHeight="1">
      <c r="A180" s="89"/>
      <c r="B180" s="90"/>
      <c r="C180" s="161" t="s">
        <v>296</v>
      </c>
      <c r="D180" s="161" t="s">
        <v>173</v>
      </c>
      <c r="E180" s="162" t="s">
        <v>297</v>
      </c>
      <c r="F180" s="163" t="s">
        <v>298</v>
      </c>
      <c r="G180" s="164" t="s">
        <v>176</v>
      </c>
      <c r="H180" s="165">
        <v>52.984</v>
      </c>
      <c r="I180" s="75"/>
      <c r="J180" s="166">
        <f>ROUND(I180*H180,2)</f>
        <v>0</v>
      </c>
      <c r="K180" s="163" t="s">
        <v>177</v>
      </c>
      <c r="L180" s="90"/>
      <c r="M180" s="167" t="s">
        <v>3</v>
      </c>
      <c r="N180" s="168" t="s">
        <v>47</v>
      </c>
      <c r="O180" s="169"/>
      <c r="P180" s="170">
        <f>O180*H180</f>
        <v>0</v>
      </c>
      <c r="Q180" s="170">
        <v>0</v>
      </c>
      <c r="R180" s="170">
        <f>Q180*H180</f>
        <v>0</v>
      </c>
      <c r="S180" s="170">
        <v>0</v>
      </c>
      <c r="T180" s="171">
        <f>S180*H180</f>
        <v>0</v>
      </c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R180" s="172" t="s">
        <v>178</v>
      </c>
      <c r="AT180" s="172" t="s">
        <v>173</v>
      </c>
      <c r="AU180" s="172" t="s">
        <v>179</v>
      </c>
      <c r="AY180" s="82" t="s">
        <v>171</v>
      </c>
      <c r="BE180" s="173">
        <f>IF(N180="základní",J180,0)</f>
        <v>0</v>
      </c>
      <c r="BF180" s="173">
        <f>IF(N180="snížená",J180,0)</f>
        <v>0</v>
      </c>
      <c r="BG180" s="173">
        <f>IF(N180="zákl. přenesená",J180,0)</f>
        <v>0</v>
      </c>
      <c r="BH180" s="173">
        <f>IF(N180="sníž. přenesená",J180,0)</f>
        <v>0</v>
      </c>
      <c r="BI180" s="173">
        <f>IF(N180="nulová",J180,0)</f>
        <v>0</v>
      </c>
      <c r="BJ180" s="82" t="s">
        <v>179</v>
      </c>
      <c r="BK180" s="173">
        <f>ROUND(I180*H180,2)</f>
        <v>0</v>
      </c>
      <c r="BL180" s="82" t="s">
        <v>178</v>
      </c>
      <c r="BM180" s="172" t="s">
        <v>299</v>
      </c>
    </row>
    <row r="181" spans="1:65" s="92" customFormat="1" ht="16.5" customHeight="1">
      <c r="A181" s="89"/>
      <c r="B181" s="90"/>
      <c r="C181" s="161" t="s">
        <v>300</v>
      </c>
      <c r="D181" s="161" t="s">
        <v>173</v>
      </c>
      <c r="E181" s="162" t="s">
        <v>301</v>
      </c>
      <c r="F181" s="163" t="s">
        <v>302</v>
      </c>
      <c r="G181" s="164" t="s">
        <v>222</v>
      </c>
      <c r="H181" s="165">
        <v>0.552</v>
      </c>
      <c r="I181" s="75"/>
      <c r="J181" s="166">
        <f>ROUND(I181*H181,2)</f>
        <v>0</v>
      </c>
      <c r="K181" s="163" t="s">
        <v>177</v>
      </c>
      <c r="L181" s="90"/>
      <c r="M181" s="167" t="s">
        <v>3</v>
      </c>
      <c r="N181" s="168" t="s">
        <v>47</v>
      </c>
      <c r="O181" s="169"/>
      <c r="P181" s="170">
        <f>O181*H181</f>
        <v>0</v>
      </c>
      <c r="Q181" s="170">
        <v>1.06277</v>
      </c>
      <c r="R181" s="170">
        <f>Q181*H181</f>
        <v>0.5866490400000001</v>
      </c>
      <c r="S181" s="170">
        <v>0</v>
      </c>
      <c r="T181" s="171">
        <f>S181*H181</f>
        <v>0</v>
      </c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R181" s="172" t="s">
        <v>178</v>
      </c>
      <c r="AT181" s="172" t="s">
        <v>173</v>
      </c>
      <c r="AU181" s="172" t="s">
        <v>179</v>
      </c>
      <c r="AY181" s="82" t="s">
        <v>171</v>
      </c>
      <c r="BE181" s="173">
        <f>IF(N181="základní",J181,0)</f>
        <v>0</v>
      </c>
      <c r="BF181" s="173">
        <f>IF(N181="snížená",J181,0)</f>
        <v>0</v>
      </c>
      <c r="BG181" s="173">
        <f>IF(N181="zákl. přenesená",J181,0)</f>
        <v>0</v>
      </c>
      <c r="BH181" s="173">
        <f>IF(N181="sníž. přenesená",J181,0)</f>
        <v>0</v>
      </c>
      <c r="BI181" s="173">
        <f>IF(N181="nulová",J181,0)</f>
        <v>0</v>
      </c>
      <c r="BJ181" s="82" t="s">
        <v>179</v>
      </c>
      <c r="BK181" s="173">
        <f>ROUND(I181*H181,2)</f>
        <v>0</v>
      </c>
      <c r="BL181" s="82" t="s">
        <v>178</v>
      </c>
      <c r="BM181" s="172" t="s">
        <v>303</v>
      </c>
    </row>
    <row r="182" spans="2:51" s="174" customFormat="1" ht="12">
      <c r="B182" s="175"/>
      <c r="D182" s="176" t="s">
        <v>181</v>
      </c>
      <c r="E182" s="177" t="s">
        <v>3</v>
      </c>
      <c r="F182" s="178" t="s">
        <v>182</v>
      </c>
      <c r="H182" s="177" t="s">
        <v>3</v>
      </c>
      <c r="L182" s="175"/>
      <c r="M182" s="179"/>
      <c r="N182" s="180"/>
      <c r="O182" s="180"/>
      <c r="P182" s="180"/>
      <c r="Q182" s="180"/>
      <c r="R182" s="180"/>
      <c r="S182" s="180"/>
      <c r="T182" s="181"/>
      <c r="AT182" s="177" t="s">
        <v>181</v>
      </c>
      <c r="AU182" s="177" t="s">
        <v>179</v>
      </c>
      <c r="AV182" s="174" t="s">
        <v>83</v>
      </c>
      <c r="AW182" s="174" t="s">
        <v>36</v>
      </c>
      <c r="AX182" s="174" t="s">
        <v>75</v>
      </c>
      <c r="AY182" s="177" t="s">
        <v>171</v>
      </c>
    </row>
    <row r="183" spans="2:51" s="182" customFormat="1" ht="12">
      <c r="B183" s="183"/>
      <c r="D183" s="176" t="s">
        <v>181</v>
      </c>
      <c r="E183" s="184" t="s">
        <v>3</v>
      </c>
      <c r="F183" s="185" t="s">
        <v>304</v>
      </c>
      <c r="H183" s="186">
        <v>0.552</v>
      </c>
      <c r="L183" s="183"/>
      <c r="M183" s="187"/>
      <c r="N183" s="188"/>
      <c r="O183" s="188"/>
      <c r="P183" s="188"/>
      <c r="Q183" s="188"/>
      <c r="R183" s="188"/>
      <c r="S183" s="188"/>
      <c r="T183" s="189"/>
      <c r="AT183" s="184" t="s">
        <v>181</v>
      </c>
      <c r="AU183" s="184" t="s">
        <v>179</v>
      </c>
      <c r="AV183" s="182" t="s">
        <v>179</v>
      </c>
      <c r="AW183" s="182" t="s">
        <v>36</v>
      </c>
      <c r="AX183" s="182" t="s">
        <v>75</v>
      </c>
      <c r="AY183" s="184" t="s">
        <v>171</v>
      </c>
    </row>
    <row r="184" spans="2:51" s="190" customFormat="1" ht="12">
      <c r="B184" s="191"/>
      <c r="D184" s="176" t="s">
        <v>181</v>
      </c>
      <c r="E184" s="192" t="s">
        <v>3</v>
      </c>
      <c r="F184" s="193" t="s">
        <v>184</v>
      </c>
      <c r="H184" s="194">
        <v>0.552</v>
      </c>
      <c r="L184" s="191"/>
      <c r="M184" s="195"/>
      <c r="N184" s="196"/>
      <c r="O184" s="196"/>
      <c r="P184" s="196"/>
      <c r="Q184" s="196"/>
      <c r="R184" s="196"/>
      <c r="S184" s="196"/>
      <c r="T184" s="197"/>
      <c r="AT184" s="192" t="s">
        <v>181</v>
      </c>
      <c r="AU184" s="192" t="s">
        <v>179</v>
      </c>
      <c r="AV184" s="190" t="s">
        <v>178</v>
      </c>
      <c r="AW184" s="190" t="s">
        <v>36</v>
      </c>
      <c r="AX184" s="190" t="s">
        <v>83</v>
      </c>
      <c r="AY184" s="192" t="s">
        <v>171</v>
      </c>
    </row>
    <row r="185" spans="1:65" s="92" customFormat="1" ht="16.5" customHeight="1">
      <c r="A185" s="89"/>
      <c r="B185" s="90"/>
      <c r="C185" s="161" t="s">
        <v>305</v>
      </c>
      <c r="D185" s="161" t="s">
        <v>173</v>
      </c>
      <c r="E185" s="162" t="s">
        <v>306</v>
      </c>
      <c r="F185" s="163" t="s">
        <v>307</v>
      </c>
      <c r="G185" s="164" t="s">
        <v>187</v>
      </c>
      <c r="H185" s="165">
        <v>57.564</v>
      </c>
      <c r="I185" s="75"/>
      <c r="J185" s="166">
        <f>ROUND(I185*H185,2)</f>
        <v>0</v>
      </c>
      <c r="K185" s="163" t="s">
        <v>177</v>
      </c>
      <c r="L185" s="90"/>
      <c r="M185" s="167" t="s">
        <v>3</v>
      </c>
      <c r="N185" s="168" t="s">
        <v>47</v>
      </c>
      <c r="O185" s="169"/>
      <c r="P185" s="170">
        <f>O185*H185</f>
        <v>0</v>
      </c>
      <c r="Q185" s="170">
        <v>2.25634</v>
      </c>
      <c r="R185" s="170">
        <f>Q185*H185</f>
        <v>129.88395576</v>
      </c>
      <c r="S185" s="170">
        <v>0</v>
      </c>
      <c r="T185" s="171">
        <f>S185*H185</f>
        <v>0</v>
      </c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R185" s="172" t="s">
        <v>178</v>
      </c>
      <c r="AT185" s="172" t="s">
        <v>173</v>
      </c>
      <c r="AU185" s="172" t="s">
        <v>179</v>
      </c>
      <c r="AY185" s="82" t="s">
        <v>171</v>
      </c>
      <c r="BE185" s="173">
        <f>IF(N185="základní",J185,0)</f>
        <v>0</v>
      </c>
      <c r="BF185" s="173">
        <f>IF(N185="snížená",J185,0)</f>
        <v>0</v>
      </c>
      <c r="BG185" s="173">
        <f>IF(N185="zákl. přenesená",J185,0)</f>
        <v>0</v>
      </c>
      <c r="BH185" s="173">
        <f>IF(N185="sníž. přenesená",J185,0)</f>
        <v>0</v>
      </c>
      <c r="BI185" s="173">
        <f>IF(N185="nulová",J185,0)</f>
        <v>0</v>
      </c>
      <c r="BJ185" s="82" t="s">
        <v>179</v>
      </c>
      <c r="BK185" s="173">
        <f>ROUND(I185*H185,2)</f>
        <v>0</v>
      </c>
      <c r="BL185" s="82" t="s">
        <v>178</v>
      </c>
      <c r="BM185" s="172" t="s">
        <v>308</v>
      </c>
    </row>
    <row r="186" spans="2:51" s="174" customFormat="1" ht="12">
      <c r="B186" s="175"/>
      <c r="D186" s="176" t="s">
        <v>181</v>
      </c>
      <c r="E186" s="177" t="s">
        <v>3</v>
      </c>
      <c r="F186" s="178" t="s">
        <v>182</v>
      </c>
      <c r="H186" s="177" t="s">
        <v>3</v>
      </c>
      <c r="L186" s="175"/>
      <c r="M186" s="179"/>
      <c r="N186" s="180"/>
      <c r="O186" s="180"/>
      <c r="P186" s="180"/>
      <c r="Q186" s="180"/>
      <c r="R186" s="180"/>
      <c r="S186" s="180"/>
      <c r="T186" s="181"/>
      <c r="AT186" s="177" t="s">
        <v>181</v>
      </c>
      <c r="AU186" s="177" t="s">
        <v>179</v>
      </c>
      <c r="AV186" s="174" t="s">
        <v>83</v>
      </c>
      <c r="AW186" s="174" t="s">
        <v>36</v>
      </c>
      <c r="AX186" s="174" t="s">
        <v>75</v>
      </c>
      <c r="AY186" s="177" t="s">
        <v>171</v>
      </c>
    </row>
    <row r="187" spans="2:51" s="182" customFormat="1" ht="22.5">
      <c r="B187" s="183"/>
      <c r="D187" s="176" t="s">
        <v>181</v>
      </c>
      <c r="E187" s="184" t="s">
        <v>3</v>
      </c>
      <c r="F187" s="185" t="s">
        <v>309</v>
      </c>
      <c r="H187" s="186">
        <v>48.786</v>
      </c>
      <c r="L187" s="183"/>
      <c r="M187" s="187"/>
      <c r="N187" s="188"/>
      <c r="O187" s="188"/>
      <c r="P187" s="188"/>
      <c r="Q187" s="188"/>
      <c r="R187" s="188"/>
      <c r="S187" s="188"/>
      <c r="T187" s="189"/>
      <c r="AT187" s="184" t="s">
        <v>181</v>
      </c>
      <c r="AU187" s="184" t="s">
        <v>179</v>
      </c>
      <c r="AV187" s="182" t="s">
        <v>179</v>
      </c>
      <c r="AW187" s="182" t="s">
        <v>36</v>
      </c>
      <c r="AX187" s="182" t="s">
        <v>75</v>
      </c>
      <c r="AY187" s="184" t="s">
        <v>171</v>
      </c>
    </row>
    <row r="188" spans="2:51" s="182" customFormat="1" ht="12">
      <c r="B188" s="183"/>
      <c r="D188" s="176" t="s">
        <v>181</v>
      </c>
      <c r="E188" s="184" t="s">
        <v>3</v>
      </c>
      <c r="F188" s="185" t="s">
        <v>310</v>
      </c>
      <c r="H188" s="186">
        <v>2.836</v>
      </c>
      <c r="L188" s="183"/>
      <c r="M188" s="187"/>
      <c r="N188" s="188"/>
      <c r="O188" s="188"/>
      <c r="P188" s="188"/>
      <c r="Q188" s="188"/>
      <c r="R188" s="188"/>
      <c r="S188" s="188"/>
      <c r="T188" s="189"/>
      <c r="AT188" s="184" t="s">
        <v>181</v>
      </c>
      <c r="AU188" s="184" t="s">
        <v>179</v>
      </c>
      <c r="AV188" s="182" t="s">
        <v>179</v>
      </c>
      <c r="AW188" s="182" t="s">
        <v>36</v>
      </c>
      <c r="AX188" s="182" t="s">
        <v>75</v>
      </c>
      <c r="AY188" s="184" t="s">
        <v>171</v>
      </c>
    </row>
    <row r="189" spans="2:51" s="182" customFormat="1" ht="12">
      <c r="B189" s="183"/>
      <c r="D189" s="176" t="s">
        <v>181</v>
      </c>
      <c r="E189" s="184" t="s">
        <v>3</v>
      </c>
      <c r="F189" s="185" t="s">
        <v>311</v>
      </c>
      <c r="H189" s="186">
        <v>3.865</v>
      </c>
      <c r="L189" s="183"/>
      <c r="M189" s="187"/>
      <c r="N189" s="188"/>
      <c r="O189" s="188"/>
      <c r="P189" s="188"/>
      <c r="Q189" s="188"/>
      <c r="R189" s="188"/>
      <c r="S189" s="188"/>
      <c r="T189" s="189"/>
      <c r="AT189" s="184" t="s">
        <v>181</v>
      </c>
      <c r="AU189" s="184" t="s">
        <v>179</v>
      </c>
      <c r="AV189" s="182" t="s">
        <v>179</v>
      </c>
      <c r="AW189" s="182" t="s">
        <v>36</v>
      </c>
      <c r="AX189" s="182" t="s">
        <v>75</v>
      </c>
      <c r="AY189" s="184" t="s">
        <v>171</v>
      </c>
    </row>
    <row r="190" spans="2:51" s="182" customFormat="1" ht="12">
      <c r="B190" s="183"/>
      <c r="D190" s="176" t="s">
        <v>181</v>
      </c>
      <c r="E190" s="184" t="s">
        <v>3</v>
      </c>
      <c r="F190" s="185" t="s">
        <v>312</v>
      </c>
      <c r="H190" s="186">
        <v>1.522</v>
      </c>
      <c r="L190" s="183"/>
      <c r="M190" s="187"/>
      <c r="N190" s="188"/>
      <c r="O190" s="188"/>
      <c r="P190" s="188"/>
      <c r="Q190" s="188"/>
      <c r="R190" s="188"/>
      <c r="S190" s="188"/>
      <c r="T190" s="189"/>
      <c r="AT190" s="184" t="s">
        <v>181</v>
      </c>
      <c r="AU190" s="184" t="s">
        <v>179</v>
      </c>
      <c r="AV190" s="182" t="s">
        <v>179</v>
      </c>
      <c r="AW190" s="182" t="s">
        <v>36</v>
      </c>
      <c r="AX190" s="182" t="s">
        <v>75</v>
      </c>
      <c r="AY190" s="184" t="s">
        <v>171</v>
      </c>
    </row>
    <row r="191" spans="2:51" s="182" customFormat="1" ht="12">
      <c r="B191" s="183"/>
      <c r="D191" s="176" t="s">
        <v>181</v>
      </c>
      <c r="E191" s="184" t="s">
        <v>3</v>
      </c>
      <c r="F191" s="185" t="s">
        <v>313</v>
      </c>
      <c r="H191" s="186">
        <v>0.555</v>
      </c>
      <c r="L191" s="183"/>
      <c r="M191" s="187"/>
      <c r="N191" s="188"/>
      <c r="O191" s="188"/>
      <c r="P191" s="188"/>
      <c r="Q191" s="188"/>
      <c r="R191" s="188"/>
      <c r="S191" s="188"/>
      <c r="T191" s="189"/>
      <c r="AT191" s="184" t="s">
        <v>181</v>
      </c>
      <c r="AU191" s="184" t="s">
        <v>179</v>
      </c>
      <c r="AV191" s="182" t="s">
        <v>179</v>
      </c>
      <c r="AW191" s="182" t="s">
        <v>36</v>
      </c>
      <c r="AX191" s="182" t="s">
        <v>75</v>
      </c>
      <c r="AY191" s="184" t="s">
        <v>171</v>
      </c>
    </row>
    <row r="192" spans="2:51" s="190" customFormat="1" ht="12">
      <c r="B192" s="191"/>
      <c r="D192" s="176" t="s">
        <v>181</v>
      </c>
      <c r="E192" s="192" t="s">
        <v>3</v>
      </c>
      <c r="F192" s="193" t="s">
        <v>184</v>
      </c>
      <c r="H192" s="194">
        <v>57.564</v>
      </c>
      <c r="L192" s="191"/>
      <c r="M192" s="195"/>
      <c r="N192" s="196"/>
      <c r="O192" s="196"/>
      <c r="P192" s="196"/>
      <c r="Q192" s="196"/>
      <c r="R192" s="196"/>
      <c r="S192" s="196"/>
      <c r="T192" s="197"/>
      <c r="AT192" s="192" t="s">
        <v>181</v>
      </c>
      <c r="AU192" s="192" t="s">
        <v>179</v>
      </c>
      <c r="AV192" s="190" t="s">
        <v>178</v>
      </c>
      <c r="AW192" s="190" t="s">
        <v>36</v>
      </c>
      <c r="AX192" s="190" t="s">
        <v>83</v>
      </c>
      <c r="AY192" s="192" t="s">
        <v>171</v>
      </c>
    </row>
    <row r="193" spans="1:65" s="92" customFormat="1" ht="16.5" customHeight="1">
      <c r="A193" s="89"/>
      <c r="B193" s="90"/>
      <c r="C193" s="161" t="s">
        <v>314</v>
      </c>
      <c r="D193" s="161" t="s">
        <v>173</v>
      </c>
      <c r="E193" s="162" t="s">
        <v>315</v>
      </c>
      <c r="F193" s="163" t="s">
        <v>316</v>
      </c>
      <c r="G193" s="164" t="s">
        <v>176</v>
      </c>
      <c r="H193" s="165">
        <v>200.855</v>
      </c>
      <c r="I193" s="75"/>
      <c r="J193" s="166">
        <f>ROUND(I193*H193,2)</f>
        <v>0</v>
      </c>
      <c r="K193" s="163" t="s">
        <v>177</v>
      </c>
      <c r="L193" s="90"/>
      <c r="M193" s="167" t="s">
        <v>3</v>
      </c>
      <c r="N193" s="168" t="s">
        <v>47</v>
      </c>
      <c r="O193" s="169"/>
      <c r="P193" s="170">
        <f>O193*H193</f>
        <v>0</v>
      </c>
      <c r="Q193" s="170">
        <v>0.00269</v>
      </c>
      <c r="R193" s="170">
        <f>Q193*H193</f>
        <v>0.54029995</v>
      </c>
      <c r="S193" s="170">
        <v>0</v>
      </c>
      <c r="T193" s="171">
        <f>S193*H193</f>
        <v>0</v>
      </c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R193" s="172" t="s">
        <v>178</v>
      </c>
      <c r="AT193" s="172" t="s">
        <v>173</v>
      </c>
      <c r="AU193" s="172" t="s">
        <v>179</v>
      </c>
      <c r="AY193" s="82" t="s">
        <v>171</v>
      </c>
      <c r="BE193" s="173">
        <f>IF(N193="základní",J193,0)</f>
        <v>0</v>
      </c>
      <c r="BF193" s="173">
        <f>IF(N193="snížená",J193,0)</f>
        <v>0</v>
      </c>
      <c r="BG193" s="173">
        <f>IF(N193="zákl. přenesená",J193,0)</f>
        <v>0</v>
      </c>
      <c r="BH193" s="173">
        <f>IF(N193="sníž. přenesená",J193,0)</f>
        <v>0</v>
      </c>
      <c r="BI193" s="173">
        <f>IF(N193="nulová",J193,0)</f>
        <v>0</v>
      </c>
      <c r="BJ193" s="82" t="s">
        <v>179</v>
      </c>
      <c r="BK193" s="173">
        <f>ROUND(I193*H193,2)</f>
        <v>0</v>
      </c>
      <c r="BL193" s="82" t="s">
        <v>178</v>
      </c>
      <c r="BM193" s="172" t="s">
        <v>317</v>
      </c>
    </row>
    <row r="194" spans="2:51" s="174" customFormat="1" ht="12">
      <c r="B194" s="175"/>
      <c r="D194" s="176" t="s">
        <v>181</v>
      </c>
      <c r="E194" s="177" t="s">
        <v>3</v>
      </c>
      <c r="F194" s="178" t="s">
        <v>182</v>
      </c>
      <c r="H194" s="177" t="s">
        <v>3</v>
      </c>
      <c r="L194" s="175"/>
      <c r="M194" s="179"/>
      <c r="N194" s="180"/>
      <c r="O194" s="180"/>
      <c r="P194" s="180"/>
      <c r="Q194" s="180"/>
      <c r="R194" s="180"/>
      <c r="S194" s="180"/>
      <c r="T194" s="181"/>
      <c r="AT194" s="177" t="s">
        <v>181</v>
      </c>
      <c r="AU194" s="177" t="s">
        <v>179</v>
      </c>
      <c r="AV194" s="174" t="s">
        <v>83</v>
      </c>
      <c r="AW194" s="174" t="s">
        <v>36</v>
      </c>
      <c r="AX194" s="174" t="s">
        <v>75</v>
      </c>
      <c r="AY194" s="177" t="s">
        <v>171</v>
      </c>
    </row>
    <row r="195" spans="2:51" s="182" customFormat="1" ht="22.5">
      <c r="B195" s="183"/>
      <c r="D195" s="176" t="s">
        <v>181</v>
      </c>
      <c r="E195" s="184" t="s">
        <v>3</v>
      </c>
      <c r="F195" s="185" t="s">
        <v>318</v>
      </c>
      <c r="H195" s="186">
        <v>162.62</v>
      </c>
      <c r="L195" s="183"/>
      <c r="M195" s="187"/>
      <c r="N195" s="188"/>
      <c r="O195" s="188"/>
      <c r="P195" s="188"/>
      <c r="Q195" s="188"/>
      <c r="R195" s="188"/>
      <c r="S195" s="188"/>
      <c r="T195" s="189"/>
      <c r="AT195" s="184" t="s">
        <v>181</v>
      </c>
      <c r="AU195" s="184" t="s">
        <v>179</v>
      </c>
      <c r="AV195" s="182" t="s">
        <v>179</v>
      </c>
      <c r="AW195" s="182" t="s">
        <v>36</v>
      </c>
      <c r="AX195" s="182" t="s">
        <v>75</v>
      </c>
      <c r="AY195" s="184" t="s">
        <v>171</v>
      </c>
    </row>
    <row r="196" spans="2:51" s="182" customFormat="1" ht="12">
      <c r="B196" s="183"/>
      <c r="D196" s="176" t="s">
        <v>181</v>
      </c>
      <c r="E196" s="184" t="s">
        <v>3</v>
      </c>
      <c r="F196" s="185" t="s">
        <v>319</v>
      </c>
      <c r="H196" s="186">
        <v>9.454</v>
      </c>
      <c r="L196" s="183"/>
      <c r="M196" s="187"/>
      <c r="N196" s="188"/>
      <c r="O196" s="188"/>
      <c r="P196" s="188"/>
      <c r="Q196" s="188"/>
      <c r="R196" s="188"/>
      <c r="S196" s="188"/>
      <c r="T196" s="189"/>
      <c r="AT196" s="184" t="s">
        <v>181</v>
      </c>
      <c r="AU196" s="184" t="s">
        <v>179</v>
      </c>
      <c r="AV196" s="182" t="s">
        <v>179</v>
      </c>
      <c r="AW196" s="182" t="s">
        <v>36</v>
      </c>
      <c r="AX196" s="182" t="s">
        <v>75</v>
      </c>
      <c r="AY196" s="184" t="s">
        <v>171</v>
      </c>
    </row>
    <row r="197" spans="2:51" s="182" customFormat="1" ht="12">
      <c r="B197" s="183"/>
      <c r="D197" s="176" t="s">
        <v>181</v>
      </c>
      <c r="E197" s="184" t="s">
        <v>3</v>
      </c>
      <c r="F197" s="185" t="s">
        <v>320</v>
      </c>
      <c r="H197" s="186">
        <v>19.324</v>
      </c>
      <c r="L197" s="183"/>
      <c r="M197" s="187"/>
      <c r="N197" s="188"/>
      <c r="O197" s="188"/>
      <c r="P197" s="188"/>
      <c r="Q197" s="188"/>
      <c r="R197" s="188"/>
      <c r="S197" s="188"/>
      <c r="T197" s="189"/>
      <c r="AT197" s="184" t="s">
        <v>181</v>
      </c>
      <c r="AU197" s="184" t="s">
        <v>179</v>
      </c>
      <c r="AV197" s="182" t="s">
        <v>179</v>
      </c>
      <c r="AW197" s="182" t="s">
        <v>36</v>
      </c>
      <c r="AX197" s="182" t="s">
        <v>75</v>
      </c>
      <c r="AY197" s="184" t="s">
        <v>171</v>
      </c>
    </row>
    <row r="198" spans="2:51" s="182" customFormat="1" ht="12">
      <c r="B198" s="183"/>
      <c r="D198" s="176" t="s">
        <v>181</v>
      </c>
      <c r="E198" s="184" t="s">
        <v>3</v>
      </c>
      <c r="F198" s="185" t="s">
        <v>321</v>
      </c>
      <c r="H198" s="186">
        <v>7.608</v>
      </c>
      <c r="L198" s="183"/>
      <c r="M198" s="187"/>
      <c r="N198" s="188"/>
      <c r="O198" s="188"/>
      <c r="P198" s="188"/>
      <c r="Q198" s="188"/>
      <c r="R198" s="188"/>
      <c r="S198" s="188"/>
      <c r="T198" s="189"/>
      <c r="AT198" s="184" t="s">
        <v>181</v>
      </c>
      <c r="AU198" s="184" t="s">
        <v>179</v>
      </c>
      <c r="AV198" s="182" t="s">
        <v>179</v>
      </c>
      <c r="AW198" s="182" t="s">
        <v>36</v>
      </c>
      <c r="AX198" s="182" t="s">
        <v>75</v>
      </c>
      <c r="AY198" s="184" t="s">
        <v>171</v>
      </c>
    </row>
    <row r="199" spans="2:51" s="182" customFormat="1" ht="12">
      <c r="B199" s="183"/>
      <c r="D199" s="176" t="s">
        <v>181</v>
      </c>
      <c r="E199" s="184" t="s">
        <v>3</v>
      </c>
      <c r="F199" s="185" t="s">
        <v>322</v>
      </c>
      <c r="H199" s="186">
        <v>1.849</v>
      </c>
      <c r="L199" s="183"/>
      <c r="M199" s="187"/>
      <c r="N199" s="188"/>
      <c r="O199" s="188"/>
      <c r="P199" s="188"/>
      <c r="Q199" s="188"/>
      <c r="R199" s="188"/>
      <c r="S199" s="188"/>
      <c r="T199" s="189"/>
      <c r="AT199" s="184" t="s">
        <v>181</v>
      </c>
      <c r="AU199" s="184" t="s">
        <v>179</v>
      </c>
      <c r="AV199" s="182" t="s">
        <v>179</v>
      </c>
      <c r="AW199" s="182" t="s">
        <v>36</v>
      </c>
      <c r="AX199" s="182" t="s">
        <v>75</v>
      </c>
      <c r="AY199" s="184" t="s">
        <v>171</v>
      </c>
    </row>
    <row r="200" spans="2:51" s="190" customFormat="1" ht="12">
      <c r="B200" s="191"/>
      <c r="D200" s="176" t="s">
        <v>181</v>
      </c>
      <c r="E200" s="192" t="s">
        <v>3</v>
      </c>
      <c r="F200" s="193" t="s">
        <v>184</v>
      </c>
      <c r="H200" s="194">
        <v>200.855</v>
      </c>
      <c r="L200" s="191"/>
      <c r="M200" s="195"/>
      <c r="N200" s="196"/>
      <c r="O200" s="196"/>
      <c r="P200" s="196"/>
      <c r="Q200" s="196"/>
      <c r="R200" s="196"/>
      <c r="S200" s="196"/>
      <c r="T200" s="197"/>
      <c r="AT200" s="192" t="s">
        <v>181</v>
      </c>
      <c r="AU200" s="192" t="s">
        <v>179</v>
      </c>
      <c r="AV200" s="190" t="s">
        <v>178</v>
      </c>
      <c r="AW200" s="190" t="s">
        <v>36</v>
      </c>
      <c r="AX200" s="190" t="s">
        <v>83</v>
      </c>
      <c r="AY200" s="192" t="s">
        <v>171</v>
      </c>
    </row>
    <row r="201" spans="1:65" s="92" customFormat="1" ht="16.5" customHeight="1">
      <c r="A201" s="89"/>
      <c r="B201" s="90"/>
      <c r="C201" s="161" t="s">
        <v>323</v>
      </c>
      <c r="D201" s="161" t="s">
        <v>173</v>
      </c>
      <c r="E201" s="162" t="s">
        <v>324</v>
      </c>
      <c r="F201" s="163" t="s">
        <v>325</v>
      </c>
      <c r="G201" s="164" t="s">
        <v>176</v>
      </c>
      <c r="H201" s="165">
        <v>200.855</v>
      </c>
      <c r="I201" s="75"/>
      <c r="J201" s="166">
        <f>ROUND(I201*H201,2)</f>
        <v>0</v>
      </c>
      <c r="K201" s="163" t="s">
        <v>177</v>
      </c>
      <c r="L201" s="90"/>
      <c r="M201" s="167" t="s">
        <v>3</v>
      </c>
      <c r="N201" s="168" t="s">
        <v>47</v>
      </c>
      <c r="O201" s="169"/>
      <c r="P201" s="170">
        <f>O201*H201</f>
        <v>0</v>
      </c>
      <c r="Q201" s="170">
        <v>0</v>
      </c>
      <c r="R201" s="170">
        <f>Q201*H201</f>
        <v>0</v>
      </c>
      <c r="S201" s="170">
        <v>0</v>
      </c>
      <c r="T201" s="171">
        <f>S201*H201</f>
        <v>0</v>
      </c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R201" s="172" t="s">
        <v>178</v>
      </c>
      <c r="AT201" s="172" t="s">
        <v>173</v>
      </c>
      <c r="AU201" s="172" t="s">
        <v>179</v>
      </c>
      <c r="AY201" s="82" t="s">
        <v>171</v>
      </c>
      <c r="BE201" s="173">
        <f>IF(N201="základní",J201,0)</f>
        <v>0</v>
      </c>
      <c r="BF201" s="173">
        <f>IF(N201="snížená",J201,0)</f>
        <v>0</v>
      </c>
      <c r="BG201" s="173">
        <f>IF(N201="zákl. přenesená",J201,0)</f>
        <v>0</v>
      </c>
      <c r="BH201" s="173">
        <f>IF(N201="sníž. přenesená",J201,0)</f>
        <v>0</v>
      </c>
      <c r="BI201" s="173">
        <f>IF(N201="nulová",J201,0)</f>
        <v>0</v>
      </c>
      <c r="BJ201" s="82" t="s">
        <v>179</v>
      </c>
      <c r="BK201" s="173">
        <f>ROUND(I201*H201,2)</f>
        <v>0</v>
      </c>
      <c r="BL201" s="82" t="s">
        <v>178</v>
      </c>
      <c r="BM201" s="172" t="s">
        <v>326</v>
      </c>
    </row>
    <row r="202" spans="1:65" s="92" customFormat="1" ht="24">
      <c r="A202" s="89"/>
      <c r="B202" s="90"/>
      <c r="C202" s="161" t="s">
        <v>327</v>
      </c>
      <c r="D202" s="161" t="s">
        <v>173</v>
      </c>
      <c r="E202" s="162" t="s">
        <v>328</v>
      </c>
      <c r="F202" s="163" t="s">
        <v>329</v>
      </c>
      <c r="G202" s="164" t="s">
        <v>176</v>
      </c>
      <c r="H202" s="165">
        <v>85.362</v>
      </c>
      <c r="I202" s="75"/>
      <c r="J202" s="166">
        <f>ROUND(I202*H202,2)</f>
        <v>0</v>
      </c>
      <c r="K202" s="163" t="s">
        <v>177</v>
      </c>
      <c r="L202" s="90"/>
      <c r="M202" s="167" t="s">
        <v>3</v>
      </c>
      <c r="N202" s="168" t="s">
        <v>47</v>
      </c>
      <c r="O202" s="169"/>
      <c r="P202" s="170">
        <f>O202*H202</f>
        <v>0</v>
      </c>
      <c r="Q202" s="170">
        <v>0.71546</v>
      </c>
      <c r="R202" s="170">
        <f>Q202*H202</f>
        <v>61.07309651999999</v>
      </c>
      <c r="S202" s="170">
        <v>0</v>
      </c>
      <c r="T202" s="171">
        <f>S202*H202</f>
        <v>0</v>
      </c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R202" s="172" t="s">
        <v>178</v>
      </c>
      <c r="AT202" s="172" t="s">
        <v>173</v>
      </c>
      <c r="AU202" s="172" t="s">
        <v>179</v>
      </c>
      <c r="AY202" s="82" t="s">
        <v>171</v>
      </c>
      <c r="BE202" s="173">
        <f>IF(N202="základní",J202,0)</f>
        <v>0</v>
      </c>
      <c r="BF202" s="173">
        <f>IF(N202="snížená",J202,0)</f>
        <v>0</v>
      </c>
      <c r="BG202" s="173">
        <f>IF(N202="zákl. přenesená",J202,0)</f>
        <v>0</v>
      </c>
      <c r="BH202" s="173">
        <f>IF(N202="sníž. přenesená",J202,0)</f>
        <v>0</v>
      </c>
      <c r="BI202" s="173">
        <f>IF(N202="nulová",J202,0)</f>
        <v>0</v>
      </c>
      <c r="BJ202" s="82" t="s">
        <v>179</v>
      </c>
      <c r="BK202" s="173">
        <f>ROUND(I202*H202,2)</f>
        <v>0</v>
      </c>
      <c r="BL202" s="82" t="s">
        <v>178</v>
      </c>
      <c r="BM202" s="172" t="s">
        <v>330</v>
      </c>
    </row>
    <row r="203" spans="2:51" s="174" customFormat="1" ht="12">
      <c r="B203" s="175"/>
      <c r="D203" s="176" t="s">
        <v>181</v>
      </c>
      <c r="E203" s="177" t="s">
        <v>3</v>
      </c>
      <c r="F203" s="178" t="s">
        <v>182</v>
      </c>
      <c r="H203" s="177" t="s">
        <v>3</v>
      </c>
      <c r="L203" s="175"/>
      <c r="M203" s="179"/>
      <c r="N203" s="180"/>
      <c r="O203" s="180"/>
      <c r="P203" s="180"/>
      <c r="Q203" s="180"/>
      <c r="R203" s="180"/>
      <c r="S203" s="180"/>
      <c r="T203" s="181"/>
      <c r="AT203" s="177" t="s">
        <v>181</v>
      </c>
      <c r="AU203" s="177" t="s">
        <v>179</v>
      </c>
      <c r="AV203" s="174" t="s">
        <v>83</v>
      </c>
      <c r="AW203" s="174" t="s">
        <v>36</v>
      </c>
      <c r="AX203" s="174" t="s">
        <v>75</v>
      </c>
      <c r="AY203" s="177" t="s">
        <v>171</v>
      </c>
    </row>
    <row r="204" spans="2:51" s="182" customFormat="1" ht="12">
      <c r="B204" s="183"/>
      <c r="D204" s="176" t="s">
        <v>181</v>
      </c>
      <c r="E204" s="184" t="s">
        <v>3</v>
      </c>
      <c r="F204" s="185" t="s">
        <v>331</v>
      </c>
      <c r="H204" s="186">
        <v>2.276</v>
      </c>
      <c r="L204" s="183"/>
      <c r="M204" s="187"/>
      <c r="N204" s="188"/>
      <c r="O204" s="188"/>
      <c r="P204" s="188"/>
      <c r="Q204" s="188"/>
      <c r="R204" s="188"/>
      <c r="S204" s="188"/>
      <c r="T204" s="189"/>
      <c r="AT204" s="184" t="s">
        <v>181</v>
      </c>
      <c r="AU204" s="184" t="s">
        <v>179</v>
      </c>
      <c r="AV204" s="182" t="s">
        <v>179</v>
      </c>
      <c r="AW204" s="182" t="s">
        <v>36</v>
      </c>
      <c r="AX204" s="182" t="s">
        <v>75</v>
      </c>
      <c r="AY204" s="184" t="s">
        <v>171</v>
      </c>
    </row>
    <row r="205" spans="2:51" s="182" customFormat="1" ht="12">
      <c r="B205" s="183"/>
      <c r="D205" s="176" t="s">
        <v>181</v>
      </c>
      <c r="E205" s="184" t="s">
        <v>3</v>
      </c>
      <c r="F205" s="185" t="s">
        <v>332</v>
      </c>
      <c r="H205" s="186">
        <v>7.183</v>
      </c>
      <c r="L205" s="183"/>
      <c r="M205" s="187"/>
      <c r="N205" s="188"/>
      <c r="O205" s="188"/>
      <c r="P205" s="188"/>
      <c r="Q205" s="188"/>
      <c r="R205" s="188"/>
      <c r="S205" s="188"/>
      <c r="T205" s="189"/>
      <c r="AT205" s="184" t="s">
        <v>181</v>
      </c>
      <c r="AU205" s="184" t="s">
        <v>179</v>
      </c>
      <c r="AV205" s="182" t="s">
        <v>179</v>
      </c>
      <c r="AW205" s="182" t="s">
        <v>36</v>
      </c>
      <c r="AX205" s="182" t="s">
        <v>75</v>
      </c>
      <c r="AY205" s="184" t="s">
        <v>171</v>
      </c>
    </row>
    <row r="206" spans="2:51" s="182" customFormat="1" ht="12">
      <c r="B206" s="183"/>
      <c r="D206" s="176" t="s">
        <v>181</v>
      </c>
      <c r="E206" s="184" t="s">
        <v>3</v>
      </c>
      <c r="F206" s="185" t="s">
        <v>333</v>
      </c>
      <c r="H206" s="186">
        <v>4.65</v>
      </c>
      <c r="L206" s="183"/>
      <c r="M206" s="187"/>
      <c r="N206" s="188"/>
      <c r="O206" s="188"/>
      <c r="P206" s="188"/>
      <c r="Q206" s="188"/>
      <c r="R206" s="188"/>
      <c r="S206" s="188"/>
      <c r="T206" s="189"/>
      <c r="AT206" s="184" t="s">
        <v>181</v>
      </c>
      <c r="AU206" s="184" t="s">
        <v>179</v>
      </c>
      <c r="AV206" s="182" t="s">
        <v>179</v>
      </c>
      <c r="AW206" s="182" t="s">
        <v>36</v>
      </c>
      <c r="AX206" s="182" t="s">
        <v>75</v>
      </c>
      <c r="AY206" s="184" t="s">
        <v>171</v>
      </c>
    </row>
    <row r="207" spans="2:51" s="182" customFormat="1" ht="22.5">
      <c r="B207" s="183"/>
      <c r="D207" s="176" t="s">
        <v>181</v>
      </c>
      <c r="E207" s="184" t="s">
        <v>3</v>
      </c>
      <c r="F207" s="185" t="s">
        <v>334</v>
      </c>
      <c r="H207" s="186">
        <v>24.771</v>
      </c>
      <c r="L207" s="183"/>
      <c r="M207" s="187"/>
      <c r="N207" s="188"/>
      <c r="O207" s="188"/>
      <c r="P207" s="188"/>
      <c r="Q207" s="188"/>
      <c r="R207" s="188"/>
      <c r="S207" s="188"/>
      <c r="T207" s="189"/>
      <c r="AT207" s="184" t="s">
        <v>181</v>
      </c>
      <c r="AU207" s="184" t="s">
        <v>179</v>
      </c>
      <c r="AV207" s="182" t="s">
        <v>179</v>
      </c>
      <c r="AW207" s="182" t="s">
        <v>36</v>
      </c>
      <c r="AX207" s="182" t="s">
        <v>75</v>
      </c>
      <c r="AY207" s="184" t="s">
        <v>171</v>
      </c>
    </row>
    <row r="208" spans="2:51" s="182" customFormat="1" ht="12">
      <c r="B208" s="183"/>
      <c r="D208" s="176" t="s">
        <v>181</v>
      </c>
      <c r="E208" s="184" t="s">
        <v>3</v>
      </c>
      <c r="F208" s="185" t="s">
        <v>335</v>
      </c>
      <c r="H208" s="186">
        <v>3.142</v>
      </c>
      <c r="L208" s="183"/>
      <c r="M208" s="187"/>
      <c r="N208" s="188"/>
      <c r="O208" s="188"/>
      <c r="P208" s="188"/>
      <c r="Q208" s="188"/>
      <c r="R208" s="188"/>
      <c r="S208" s="188"/>
      <c r="T208" s="189"/>
      <c r="AT208" s="184" t="s">
        <v>181</v>
      </c>
      <c r="AU208" s="184" t="s">
        <v>179</v>
      </c>
      <c r="AV208" s="182" t="s">
        <v>179</v>
      </c>
      <c r="AW208" s="182" t="s">
        <v>36</v>
      </c>
      <c r="AX208" s="182" t="s">
        <v>75</v>
      </c>
      <c r="AY208" s="184" t="s">
        <v>171</v>
      </c>
    </row>
    <row r="209" spans="2:51" s="182" customFormat="1" ht="12">
      <c r="B209" s="183"/>
      <c r="D209" s="176" t="s">
        <v>181</v>
      </c>
      <c r="E209" s="184" t="s">
        <v>3</v>
      </c>
      <c r="F209" s="185" t="s">
        <v>336</v>
      </c>
      <c r="H209" s="186">
        <v>16.413</v>
      </c>
      <c r="L209" s="183"/>
      <c r="M209" s="187"/>
      <c r="N209" s="188"/>
      <c r="O209" s="188"/>
      <c r="P209" s="188"/>
      <c r="Q209" s="188"/>
      <c r="R209" s="188"/>
      <c r="S209" s="188"/>
      <c r="T209" s="189"/>
      <c r="AT209" s="184" t="s">
        <v>181</v>
      </c>
      <c r="AU209" s="184" t="s">
        <v>179</v>
      </c>
      <c r="AV209" s="182" t="s">
        <v>179</v>
      </c>
      <c r="AW209" s="182" t="s">
        <v>36</v>
      </c>
      <c r="AX209" s="182" t="s">
        <v>75</v>
      </c>
      <c r="AY209" s="184" t="s">
        <v>171</v>
      </c>
    </row>
    <row r="210" spans="2:51" s="182" customFormat="1" ht="12">
      <c r="B210" s="183"/>
      <c r="D210" s="176" t="s">
        <v>181</v>
      </c>
      <c r="E210" s="184" t="s">
        <v>3</v>
      </c>
      <c r="F210" s="185" t="s">
        <v>337</v>
      </c>
      <c r="H210" s="186">
        <v>26.927</v>
      </c>
      <c r="L210" s="183"/>
      <c r="M210" s="187"/>
      <c r="N210" s="188"/>
      <c r="O210" s="188"/>
      <c r="P210" s="188"/>
      <c r="Q210" s="188"/>
      <c r="R210" s="188"/>
      <c r="S210" s="188"/>
      <c r="T210" s="189"/>
      <c r="AT210" s="184" t="s">
        <v>181</v>
      </c>
      <c r="AU210" s="184" t="s">
        <v>179</v>
      </c>
      <c r="AV210" s="182" t="s">
        <v>179</v>
      </c>
      <c r="AW210" s="182" t="s">
        <v>36</v>
      </c>
      <c r="AX210" s="182" t="s">
        <v>75</v>
      </c>
      <c r="AY210" s="184" t="s">
        <v>171</v>
      </c>
    </row>
    <row r="211" spans="2:51" s="190" customFormat="1" ht="12">
      <c r="B211" s="191"/>
      <c r="D211" s="176" t="s">
        <v>181</v>
      </c>
      <c r="E211" s="192" t="s">
        <v>3</v>
      </c>
      <c r="F211" s="193" t="s">
        <v>184</v>
      </c>
      <c r="H211" s="194">
        <v>85.362</v>
      </c>
      <c r="L211" s="191"/>
      <c r="M211" s="195"/>
      <c r="N211" s="196"/>
      <c r="O211" s="196"/>
      <c r="P211" s="196"/>
      <c r="Q211" s="196"/>
      <c r="R211" s="196"/>
      <c r="S211" s="196"/>
      <c r="T211" s="197"/>
      <c r="AT211" s="192" t="s">
        <v>181</v>
      </c>
      <c r="AU211" s="192" t="s">
        <v>179</v>
      </c>
      <c r="AV211" s="190" t="s">
        <v>178</v>
      </c>
      <c r="AW211" s="190" t="s">
        <v>36</v>
      </c>
      <c r="AX211" s="190" t="s">
        <v>83</v>
      </c>
      <c r="AY211" s="192" t="s">
        <v>171</v>
      </c>
    </row>
    <row r="212" spans="1:65" s="92" customFormat="1" ht="33" customHeight="1">
      <c r="A212" s="89"/>
      <c r="B212" s="90"/>
      <c r="C212" s="161" t="s">
        <v>338</v>
      </c>
      <c r="D212" s="161" t="s">
        <v>173</v>
      </c>
      <c r="E212" s="162" t="s">
        <v>339</v>
      </c>
      <c r="F212" s="163" t="s">
        <v>340</v>
      </c>
      <c r="G212" s="164" t="s">
        <v>222</v>
      </c>
      <c r="H212" s="165">
        <v>1.216</v>
      </c>
      <c r="I212" s="75"/>
      <c r="J212" s="166">
        <f>ROUND(I212*H212,2)</f>
        <v>0</v>
      </c>
      <c r="K212" s="163" t="s">
        <v>177</v>
      </c>
      <c r="L212" s="90"/>
      <c r="M212" s="167" t="s">
        <v>3</v>
      </c>
      <c r="N212" s="168" t="s">
        <v>47</v>
      </c>
      <c r="O212" s="169"/>
      <c r="P212" s="170">
        <f>O212*H212</f>
        <v>0</v>
      </c>
      <c r="Q212" s="170">
        <v>1.05871</v>
      </c>
      <c r="R212" s="170">
        <f>Q212*H212</f>
        <v>1.28739136</v>
      </c>
      <c r="S212" s="170">
        <v>0</v>
      </c>
      <c r="T212" s="171">
        <f>S212*H212</f>
        <v>0</v>
      </c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R212" s="172" t="s">
        <v>178</v>
      </c>
      <c r="AT212" s="172" t="s">
        <v>173</v>
      </c>
      <c r="AU212" s="172" t="s">
        <v>179</v>
      </c>
      <c r="AY212" s="82" t="s">
        <v>171</v>
      </c>
      <c r="BE212" s="173">
        <f>IF(N212="základní",J212,0)</f>
        <v>0</v>
      </c>
      <c r="BF212" s="173">
        <f>IF(N212="snížená",J212,0)</f>
        <v>0</v>
      </c>
      <c r="BG212" s="173">
        <f>IF(N212="zákl. přenesená",J212,0)</f>
        <v>0</v>
      </c>
      <c r="BH212" s="173">
        <f>IF(N212="sníž. přenesená",J212,0)</f>
        <v>0</v>
      </c>
      <c r="BI212" s="173">
        <f>IF(N212="nulová",J212,0)</f>
        <v>0</v>
      </c>
      <c r="BJ212" s="82" t="s">
        <v>179</v>
      </c>
      <c r="BK212" s="173">
        <f>ROUND(I212*H212,2)</f>
        <v>0</v>
      </c>
      <c r="BL212" s="82" t="s">
        <v>178</v>
      </c>
      <c r="BM212" s="172" t="s">
        <v>341</v>
      </c>
    </row>
    <row r="213" spans="2:51" s="174" customFormat="1" ht="12">
      <c r="B213" s="175"/>
      <c r="D213" s="176" t="s">
        <v>181</v>
      </c>
      <c r="E213" s="177" t="s">
        <v>3</v>
      </c>
      <c r="F213" s="178" t="s">
        <v>342</v>
      </c>
      <c r="H213" s="177" t="s">
        <v>3</v>
      </c>
      <c r="L213" s="175"/>
      <c r="M213" s="179"/>
      <c r="N213" s="180"/>
      <c r="O213" s="180"/>
      <c r="P213" s="180"/>
      <c r="Q213" s="180"/>
      <c r="R213" s="180"/>
      <c r="S213" s="180"/>
      <c r="T213" s="181"/>
      <c r="AT213" s="177" t="s">
        <v>181</v>
      </c>
      <c r="AU213" s="177" t="s">
        <v>179</v>
      </c>
      <c r="AV213" s="174" t="s">
        <v>83</v>
      </c>
      <c r="AW213" s="174" t="s">
        <v>36</v>
      </c>
      <c r="AX213" s="174" t="s">
        <v>75</v>
      </c>
      <c r="AY213" s="177" t="s">
        <v>171</v>
      </c>
    </row>
    <row r="214" spans="2:51" s="174" customFormat="1" ht="12">
      <c r="B214" s="175"/>
      <c r="D214" s="176" t="s">
        <v>181</v>
      </c>
      <c r="E214" s="177" t="s">
        <v>3</v>
      </c>
      <c r="F214" s="178" t="s">
        <v>343</v>
      </c>
      <c r="H214" s="177" t="s">
        <v>3</v>
      </c>
      <c r="L214" s="175"/>
      <c r="M214" s="179"/>
      <c r="N214" s="180"/>
      <c r="O214" s="180"/>
      <c r="P214" s="180"/>
      <c r="Q214" s="180"/>
      <c r="R214" s="180"/>
      <c r="S214" s="180"/>
      <c r="T214" s="181"/>
      <c r="AT214" s="177" t="s">
        <v>181</v>
      </c>
      <c r="AU214" s="177" t="s">
        <v>179</v>
      </c>
      <c r="AV214" s="174" t="s">
        <v>83</v>
      </c>
      <c r="AW214" s="174" t="s">
        <v>36</v>
      </c>
      <c r="AX214" s="174" t="s">
        <v>75</v>
      </c>
      <c r="AY214" s="177" t="s">
        <v>171</v>
      </c>
    </row>
    <row r="215" spans="2:51" s="182" customFormat="1" ht="12">
      <c r="B215" s="183"/>
      <c r="D215" s="176" t="s">
        <v>181</v>
      </c>
      <c r="E215" s="184" t="s">
        <v>3</v>
      </c>
      <c r="F215" s="185" t="s">
        <v>344</v>
      </c>
      <c r="H215" s="186">
        <v>1.216</v>
      </c>
      <c r="L215" s="183"/>
      <c r="M215" s="187"/>
      <c r="N215" s="188"/>
      <c r="O215" s="188"/>
      <c r="P215" s="188"/>
      <c r="Q215" s="188"/>
      <c r="R215" s="188"/>
      <c r="S215" s="188"/>
      <c r="T215" s="189"/>
      <c r="AT215" s="184" t="s">
        <v>181</v>
      </c>
      <c r="AU215" s="184" t="s">
        <v>179</v>
      </c>
      <c r="AV215" s="182" t="s">
        <v>179</v>
      </c>
      <c r="AW215" s="182" t="s">
        <v>36</v>
      </c>
      <c r="AX215" s="182" t="s">
        <v>75</v>
      </c>
      <c r="AY215" s="184" t="s">
        <v>171</v>
      </c>
    </row>
    <row r="216" spans="2:51" s="190" customFormat="1" ht="12">
      <c r="B216" s="191"/>
      <c r="D216" s="176" t="s">
        <v>181</v>
      </c>
      <c r="E216" s="192" t="s">
        <v>3</v>
      </c>
      <c r="F216" s="193" t="s">
        <v>184</v>
      </c>
      <c r="H216" s="194">
        <v>1.216</v>
      </c>
      <c r="L216" s="191"/>
      <c r="M216" s="195"/>
      <c r="N216" s="196"/>
      <c r="O216" s="196"/>
      <c r="P216" s="196"/>
      <c r="Q216" s="196"/>
      <c r="R216" s="196"/>
      <c r="S216" s="196"/>
      <c r="T216" s="197"/>
      <c r="AT216" s="192" t="s">
        <v>181</v>
      </c>
      <c r="AU216" s="192" t="s">
        <v>179</v>
      </c>
      <c r="AV216" s="190" t="s">
        <v>178</v>
      </c>
      <c r="AW216" s="190" t="s">
        <v>36</v>
      </c>
      <c r="AX216" s="190" t="s">
        <v>83</v>
      </c>
      <c r="AY216" s="192" t="s">
        <v>171</v>
      </c>
    </row>
    <row r="217" spans="2:63" s="148" customFormat="1" ht="22.9" customHeight="1">
      <c r="B217" s="149"/>
      <c r="D217" s="150" t="s">
        <v>74</v>
      </c>
      <c r="E217" s="159" t="s">
        <v>193</v>
      </c>
      <c r="F217" s="159" t="s">
        <v>345</v>
      </c>
      <c r="J217" s="160">
        <f>BK217</f>
        <v>0</v>
      </c>
      <c r="L217" s="149"/>
      <c r="M217" s="153"/>
      <c r="N217" s="154"/>
      <c r="O217" s="154"/>
      <c r="P217" s="155">
        <f>SUM(P218:P362)</f>
        <v>0</v>
      </c>
      <c r="Q217" s="154"/>
      <c r="R217" s="155">
        <f>SUM(R218:R362)</f>
        <v>227.45408339999997</v>
      </c>
      <c r="S217" s="154"/>
      <c r="T217" s="156">
        <f>SUM(T218:T362)</f>
        <v>0</v>
      </c>
      <c r="AR217" s="150" t="s">
        <v>83</v>
      </c>
      <c r="AT217" s="157" t="s">
        <v>74</v>
      </c>
      <c r="AU217" s="157" t="s">
        <v>83</v>
      </c>
      <c r="AY217" s="150" t="s">
        <v>171</v>
      </c>
      <c r="BK217" s="158">
        <f>SUM(BK218:BK362)</f>
        <v>0</v>
      </c>
    </row>
    <row r="218" spans="1:65" s="92" customFormat="1" ht="24">
      <c r="A218" s="89"/>
      <c r="B218" s="90"/>
      <c r="C218" s="161" t="s">
        <v>346</v>
      </c>
      <c r="D218" s="161" t="s">
        <v>173</v>
      </c>
      <c r="E218" s="162" t="s">
        <v>347</v>
      </c>
      <c r="F218" s="163" t="s">
        <v>348</v>
      </c>
      <c r="G218" s="164" t="s">
        <v>176</v>
      </c>
      <c r="H218" s="165">
        <v>4.086</v>
      </c>
      <c r="I218" s="75"/>
      <c r="J218" s="166">
        <f>ROUND(I218*H218,2)</f>
        <v>0</v>
      </c>
      <c r="K218" s="163" t="s">
        <v>177</v>
      </c>
      <c r="L218" s="90"/>
      <c r="M218" s="167" t="s">
        <v>3</v>
      </c>
      <c r="N218" s="168" t="s">
        <v>47</v>
      </c>
      <c r="O218" s="169"/>
      <c r="P218" s="170">
        <f>O218*H218</f>
        <v>0</v>
      </c>
      <c r="Q218" s="170">
        <v>0.71546</v>
      </c>
      <c r="R218" s="170">
        <f>Q218*H218</f>
        <v>2.9233695600000003</v>
      </c>
      <c r="S218" s="170">
        <v>0</v>
      </c>
      <c r="T218" s="171">
        <f>S218*H218</f>
        <v>0</v>
      </c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R218" s="172" t="s">
        <v>178</v>
      </c>
      <c r="AT218" s="172" t="s">
        <v>173</v>
      </c>
      <c r="AU218" s="172" t="s">
        <v>179</v>
      </c>
      <c r="AY218" s="82" t="s">
        <v>171</v>
      </c>
      <c r="BE218" s="173">
        <f>IF(N218="základní",J218,0)</f>
        <v>0</v>
      </c>
      <c r="BF218" s="173">
        <f>IF(N218="snížená",J218,0)</f>
        <v>0</v>
      </c>
      <c r="BG218" s="173">
        <f>IF(N218="zákl. přenesená",J218,0)</f>
        <v>0</v>
      </c>
      <c r="BH218" s="173">
        <f>IF(N218="sníž. přenesená",J218,0)</f>
        <v>0</v>
      </c>
      <c r="BI218" s="173">
        <f>IF(N218="nulová",J218,0)</f>
        <v>0</v>
      </c>
      <c r="BJ218" s="82" t="s">
        <v>179</v>
      </c>
      <c r="BK218" s="173">
        <f>ROUND(I218*H218,2)</f>
        <v>0</v>
      </c>
      <c r="BL218" s="82" t="s">
        <v>178</v>
      </c>
      <c r="BM218" s="172" t="s">
        <v>349</v>
      </c>
    </row>
    <row r="219" spans="2:51" s="174" customFormat="1" ht="12">
      <c r="B219" s="175"/>
      <c r="D219" s="176" t="s">
        <v>181</v>
      </c>
      <c r="E219" s="177" t="s">
        <v>3</v>
      </c>
      <c r="F219" s="178" t="s">
        <v>350</v>
      </c>
      <c r="H219" s="177" t="s">
        <v>3</v>
      </c>
      <c r="L219" s="175"/>
      <c r="M219" s="179"/>
      <c r="N219" s="180"/>
      <c r="O219" s="180"/>
      <c r="P219" s="180"/>
      <c r="Q219" s="180"/>
      <c r="R219" s="180"/>
      <c r="S219" s="180"/>
      <c r="T219" s="181"/>
      <c r="AT219" s="177" t="s">
        <v>181</v>
      </c>
      <c r="AU219" s="177" t="s">
        <v>179</v>
      </c>
      <c r="AV219" s="174" t="s">
        <v>83</v>
      </c>
      <c r="AW219" s="174" t="s">
        <v>36</v>
      </c>
      <c r="AX219" s="174" t="s">
        <v>75</v>
      </c>
      <c r="AY219" s="177" t="s">
        <v>171</v>
      </c>
    </row>
    <row r="220" spans="2:51" s="174" customFormat="1" ht="12">
      <c r="B220" s="175"/>
      <c r="D220" s="176" t="s">
        <v>181</v>
      </c>
      <c r="E220" s="177" t="s">
        <v>3</v>
      </c>
      <c r="F220" s="178" t="s">
        <v>351</v>
      </c>
      <c r="H220" s="177" t="s">
        <v>3</v>
      </c>
      <c r="L220" s="175"/>
      <c r="M220" s="179"/>
      <c r="N220" s="180"/>
      <c r="O220" s="180"/>
      <c r="P220" s="180"/>
      <c r="Q220" s="180"/>
      <c r="R220" s="180"/>
      <c r="S220" s="180"/>
      <c r="T220" s="181"/>
      <c r="AT220" s="177" t="s">
        <v>181</v>
      </c>
      <c r="AU220" s="177" t="s">
        <v>179</v>
      </c>
      <c r="AV220" s="174" t="s">
        <v>83</v>
      </c>
      <c r="AW220" s="174" t="s">
        <v>36</v>
      </c>
      <c r="AX220" s="174" t="s">
        <v>75</v>
      </c>
      <c r="AY220" s="177" t="s">
        <v>171</v>
      </c>
    </row>
    <row r="221" spans="2:51" s="182" customFormat="1" ht="12">
      <c r="B221" s="183"/>
      <c r="D221" s="176" t="s">
        <v>181</v>
      </c>
      <c r="E221" s="184" t="s">
        <v>3</v>
      </c>
      <c r="F221" s="185" t="s">
        <v>352</v>
      </c>
      <c r="H221" s="186">
        <v>4.086</v>
      </c>
      <c r="L221" s="183"/>
      <c r="M221" s="187"/>
      <c r="N221" s="188"/>
      <c r="O221" s="188"/>
      <c r="P221" s="188"/>
      <c r="Q221" s="188"/>
      <c r="R221" s="188"/>
      <c r="S221" s="188"/>
      <c r="T221" s="189"/>
      <c r="AT221" s="184" t="s">
        <v>181</v>
      </c>
      <c r="AU221" s="184" t="s">
        <v>179</v>
      </c>
      <c r="AV221" s="182" t="s">
        <v>179</v>
      </c>
      <c r="AW221" s="182" t="s">
        <v>36</v>
      </c>
      <c r="AX221" s="182" t="s">
        <v>75</v>
      </c>
      <c r="AY221" s="184" t="s">
        <v>171</v>
      </c>
    </row>
    <row r="222" spans="2:51" s="190" customFormat="1" ht="12">
      <c r="B222" s="191"/>
      <c r="D222" s="176" t="s">
        <v>181</v>
      </c>
      <c r="E222" s="192" t="s">
        <v>3</v>
      </c>
      <c r="F222" s="193" t="s">
        <v>184</v>
      </c>
      <c r="H222" s="194">
        <v>4.086</v>
      </c>
      <c r="L222" s="191"/>
      <c r="M222" s="195"/>
      <c r="N222" s="196"/>
      <c r="O222" s="196"/>
      <c r="P222" s="196"/>
      <c r="Q222" s="196"/>
      <c r="R222" s="196"/>
      <c r="S222" s="196"/>
      <c r="T222" s="197"/>
      <c r="AT222" s="192" t="s">
        <v>181</v>
      </c>
      <c r="AU222" s="192" t="s">
        <v>179</v>
      </c>
      <c r="AV222" s="190" t="s">
        <v>178</v>
      </c>
      <c r="AW222" s="190" t="s">
        <v>36</v>
      </c>
      <c r="AX222" s="190" t="s">
        <v>83</v>
      </c>
      <c r="AY222" s="192" t="s">
        <v>171</v>
      </c>
    </row>
    <row r="223" spans="1:65" s="92" customFormat="1" ht="24">
      <c r="A223" s="89"/>
      <c r="B223" s="90"/>
      <c r="C223" s="161" t="s">
        <v>353</v>
      </c>
      <c r="D223" s="161" t="s">
        <v>173</v>
      </c>
      <c r="E223" s="162" t="s">
        <v>354</v>
      </c>
      <c r="F223" s="163" t="s">
        <v>355</v>
      </c>
      <c r="G223" s="164" t="s">
        <v>176</v>
      </c>
      <c r="H223" s="165">
        <v>643.132</v>
      </c>
      <c r="I223" s="75"/>
      <c r="J223" s="166">
        <f>ROUND(I223*H223,2)</f>
        <v>0</v>
      </c>
      <c r="K223" s="163" t="s">
        <v>177</v>
      </c>
      <c r="L223" s="90"/>
      <c r="M223" s="167" t="s">
        <v>3</v>
      </c>
      <c r="N223" s="168" t="s">
        <v>47</v>
      </c>
      <c r="O223" s="169"/>
      <c r="P223" s="170">
        <f>O223*H223</f>
        <v>0</v>
      </c>
      <c r="Q223" s="170">
        <v>0.26032</v>
      </c>
      <c r="R223" s="170">
        <f>Q223*H223</f>
        <v>167.42012223999998</v>
      </c>
      <c r="S223" s="170">
        <v>0</v>
      </c>
      <c r="T223" s="171">
        <f>S223*H223</f>
        <v>0</v>
      </c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R223" s="172" t="s">
        <v>178</v>
      </c>
      <c r="AT223" s="172" t="s">
        <v>173</v>
      </c>
      <c r="AU223" s="172" t="s">
        <v>179</v>
      </c>
      <c r="AY223" s="82" t="s">
        <v>171</v>
      </c>
      <c r="BE223" s="173">
        <f>IF(N223="základní",J223,0)</f>
        <v>0</v>
      </c>
      <c r="BF223" s="173">
        <f>IF(N223="snížená",J223,0)</f>
        <v>0</v>
      </c>
      <c r="BG223" s="173">
        <f>IF(N223="zákl. přenesená",J223,0)</f>
        <v>0</v>
      </c>
      <c r="BH223" s="173">
        <f>IF(N223="sníž. přenesená",J223,0)</f>
        <v>0</v>
      </c>
      <c r="BI223" s="173">
        <f>IF(N223="nulová",J223,0)</f>
        <v>0</v>
      </c>
      <c r="BJ223" s="82" t="s">
        <v>179</v>
      </c>
      <c r="BK223" s="173">
        <f>ROUND(I223*H223,2)</f>
        <v>0</v>
      </c>
      <c r="BL223" s="82" t="s">
        <v>178</v>
      </c>
      <c r="BM223" s="172" t="s">
        <v>356</v>
      </c>
    </row>
    <row r="224" spans="2:51" s="174" customFormat="1" ht="12">
      <c r="B224" s="175"/>
      <c r="D224" s="176" t="s">
        <v>181</v>
      </c>
      <c r="E224" s="177" t="s">
        <v>3</v>
      </c>
      <c r="F224" s="178" t="s">
        <v>351</v>
      </c>
      <c r="H224" s="177" t="s">
        <v>3</v>
      </c>
      <c r="L224" s="175"/>
      <c r="M224" s="179"/>
      <c r="N224" s="180"/>
      <c r="O224" s="180"/>
      <c r="P224" s="180"/>
      <c r="Q224" s="180"/>
      <c r="R224" s="180"/>
      <c r="S224" s="180"/>
      <c r="T224" s="181"/>
      <c r="AT224" s="177" t="s">
        <v>181</v>
      </c>
      <c r="AU224" s="177" t="s">
        <v>179</v>
      </c>
      <c r="AV224" s="174" t="s">
        <v>83</v>
      </c>
      <c r="AW224" s="174" t="s">
        <v>36</v>
      </c>
      <c r="AX224" s="174" t="s">
        <v>75</v>
      </c>
      <c r="AY224" s="177" t="s">
        <v>171</v>
      </c>
    </row>
    <row r="225" spans="2:51" s="182" customFormat="1" ht="12">
      <c r="B225" s="183"/>
      <c r="D225" s="176" t="s">
        <v>181</v>
      </c>
      <c r="E225" s="184" t="s">
        <v>3</v>
      </c>
      <c r="F225" s="185" t="s">
        <v>357</v>
      </c>
      <c r="H225" s="186">
        <v>417.624</v>
      </c>
      <c r="L225" s="183"/>
      <c r="M225" s="187"/>
      <c r="N225" s="188"/>
      <c r="O225" s="188"/>
      <c r="P225" s="188"/>
      <c r="Q225" s="188"/>
      <c r="R225" s="188"/>
      <c r="S225" s="188"/>
      <c r="T225" s="189"/>
      <c r="AT225" s="184" t="s">
        <v>181</v>
      </c>
      <c r="AU225" s="184" t="s">
        <v>179</v>
      </c>
      <c r="AV225" s="182" t="s">
        <v>179</v>
      </c>
      <c r="AW225" s="182" t="s">
        <v>36</v>
      </c>
      <c r="AX225" s="182" t="s">
        <v>75</v>
      </c>
      <c r="AY225" s="184" t="s">
        <v>171</v>
      </c>
    </row>
    <row r="226" spans="2:51" s="174" customFormat="1" ht="12">
      <c r="B226" s="175"/>
      <c r="D226" s="176" t="s">
        <v>181</v>
      </c>
      <c r="E226" s="177" t="s">
        <v>3</v>
      </c>
      <c r="F226" s="178" t="s">
        <v>358</v>
      </c>
      <c r="H226" s="177" t="s">
        <v>3</v>
      </c>
      <c r="L226" s="175"/>
      <c r="M226" s="179"/>
      <c r="N226" s="180"/>
      <c r="O226" s="180"/>
      <c r="P226" s="180"/>
      <c r="Q226" s="180"/>
      <c r="R226" s="180"/>
      <c r="S226" s="180"/>
      <c r="T226" s="181"/>
      <c r="AT226" s="177" t="s">
        <v>181</v>
      </c>
      <c r="AU226" s="177" t="s">
        <v>179</v>
      </c>
      <c r="AV226" s="174" t="s">
        <v>83</v>
      </c>
      <c r="AW226" s="174" t="s">
        <v>36</v>
      </c>
      <c r="AX226" s="174" t="s">
        <v>75</v>
      </c>
      <c r="AY226" s="177" t="s">
        <v>171</v>
      </c>
    </row>
    <row r="227" spans="2:51" s="182" customFormat="1" ht="12">
      <c r="B227" s="183"/>
      <c r="D227" s="176" t="s">
        <v>181</v>
      </c>
      <c r="E227" s="184" t="s">
        <v>3</v>
      </c>
      <c r="F227" s="185" t="s">
        <v>359</v>
      </c>
      <c r="H227" s="186">
        <v>-6.003</v>
      </c>
      <c r="L227" s="183"/>
      <c r="M227" s="187"/>
      <c r="N227" s="188"/>
      <c r="O227" s="188"/>
      <c r="P227" s="188"/>
      <c r="Q227" s="188"/>
      <c r="R227" s="188"/>
      <c r="S227" s="188"/>
      <c r="T227" s="189"/>
      <c r="AT227" s="184" t="s">
        <v>181</v>
      </c>
      <c r="AU227" s="184" t="s">
        <v>179</v>
      </c>
      <c r="AV227" s="182" t="s">
        <v>179</v>
      </c>
      <c r="AW227" s="182" t="s">
        <v>36</v>
      </c>
      <c r="AX227" s="182" t="s">
        <v>75</v>
      </c>
      <c r="AY227" s="184" t="s">
        <v>171</v>
      </c>
    </row>
    <row r="228" spans="2:51" s="182" customFormat="1" ht="12">
      <c r="B228" s="183"/>
      <c r="D228" s="176" t="s">
        <v>181</v>
      </c>
      <c r="E228" s="184" t="s">
        <v>3</v>
      </c>
      <c r="F228" s="185" t="s">
        <v>360</v>
      </c>
      <c r="H228" s="186">
        <v>-2.985</v>
      </c>
      <c r="L228" s="183"/>
      <c r="M228" s="187"/>
      <c r="N228" s="188"/>
      <c r="O228" s="188"/>
      <c r="P228" s="188"/>
      <c r="Q228" s="188"/>
      <c r="R228" s="188"/>
      <c r="S228" s="188"/>
      <c r="T228" s="189"/>
      <c r="AT228" s="184" t="s">
        <v>181</v>
      </c>
      <c r="AU228" s="184" t="s">
        <v>179</v>
      </c>
      <c r="AV228" s="182" t="s">
        <v>179</v>
      </c>
      <c r="AW228" s="182" t="s">
        <v>36</v>
      </c>
      <c r="AX228" s="182" t="s">
        <v>75</v>
      </c>
      <c r="AY228" s="184" t="s">
        <v>171</v>
      </c>
    </row>
    <row r="229" spans="2:51" s="182" customFormat="1" ht="12">
      <c r="B229" s="183"/>
      <c r="D229" s="176" t="s">
        <v>181</v>
      </c>
      <c r="E229" s="184" t="s">
        <v>3</v>
      </c>
      <c r="F229" s="185" t="s">
        <v>361</v>
      </c>
      <c r="H229" s="186">
        <v>-7.5</v>
      </c>
      <c r="L229" s="183"/>
      <c r="M229" s="187"/>
      <c r="N229" s="188"/>
      <c r="O229" s="188"/>
      <c r="P229" s="188"/>
      <c r="Q229" s="188"/>
      <c r="R229" s="188"/>
      <c r="S229" s="188"/>
      <c r="T229" s="189"/>
      <c r="AT229" s="184" t="s">
        <v>181</v>
      </c>
      <c r="AU229" s="184" t="s">
        <v>179</v>
      </c>
      <c r="AV229" s="182" t="s">
        <v>179</v>
      </c>
      <c r="AW229" s="182" t="s">
        <v>36</v>
      </c>
      <c r="AX229" s="182" t="s">
        <v>75</v>
      </c>
      <c r="AY229" s="184" t="s">
        <v>171</v>
      </c>
    </row>
    <row r="230" spans="2:51" s="182" customFormat="1" ht="12">
      <c r="B230" s="183"/>
      <c r="D230" s="176" t="s">
        <v>181</v>
      </c>
      <c r="E230" s="184" t="s">
        <v>3</v>
      </c>
      <c r="F230" s="185" t="s">
        <v>362</v>
      </c>
      <c r="H230" s="186">
        <v>-18.216</v>
      </c>
      <c r="L230" s="183"/>
      <c r="M230" s="187"/>
      <c r="N230" s="188"/>
      <c r="O230" s="188"/>
      <c r="P230" s="188"/>
      <c r="Q230" s="188"/>
      <c r="R230" s="188"/>
      <c r="S230" s="188"/>
      <c r="T230" s="189"/>
      <c r="AT230" s="184" t="s">
        <v>181</v>
      </c>
      <c r="AU230" s="184" t="s">
        <v>179</v>
      </c>
      <c r="AV230" s="182" t="s">
        <v>179</v>
      </c>
      <c r="AW230" s="182" t="s">
        <v>36</v>
      </c>
      <c r="AX230" s="182" t="s">
        <v>75</v>
      </c>
      <c r="AY230" s="184" t="s">
        <v>171</v>
      </c>
    </row>
    <row r="231" spans="2:51" s="182" customFormat="1" ht="12">
      <c r="B231" s="183"/>
      <c r="D231" s="176" t="s">
        <v>181</v>
      </c>
      <c r="E231" s="184" t="s">
        <v>3</v>
      </c>
      <c r="F231" s="185" t="s">
        <v>363</v>
      </c>
      <c r="H231" s="186">
        <v>-1.5</v>
      </c>
      <c r="L231" s="183"/>
      <c r="M231" s="187"/>
      <c r="N231" s="188"/>
      <c r="O231" s="188"/>
      <c r="P231" s="188"/>
      <c r="Q231" s="188"/>
      <c r="R231" s="188"/>
      <c r="S231" s="188"/>
      <c r="T231" s="189"/>
      <c r="AT231" s="184" t="s">
        <v>181</v>
      </c>
      <c r="AU231" s="184" t="s">
        <v>179</v>
      </c>
      <c r="AV231" s="182" t="s">
        <v>179</v>
      </c>
      <c r="AW231" s="182" t="s">
        <v>36</v>
      </c>
      <c r="AX231" s="182" t="s">
        <v>75</v>
      </c>
      <c r="AY231" s="184" t="s">
        <v>171</v>
      </c>
    </row>
    <row r="232" spans="2:51" s="182" customFormat="1" ht="12">
      <c r="B232" s="183"/>
      <c r="D232" s="176" t="s">
        <v>181</v>
      </c>
      <c r="E232" s="184" t="s">
        <v>3</v>
      </c>
      <c r="F232" s="185" t="s">
        <v>364</v>
      </c>
      <c r="H232" s="186">
        <v>-4.5</v>
      </c>
      <c r="L232" s="183"/>
      <c r="M232" s="187"/>
      <c r="N232" s="188"/>
      <c r="O232" s="188"/>
      <c r="P232" s="188"/>
      <c r="Q232" s="188"/>
      <c r="R232" s="188"/>
      <c r="S232" s="188"/>
      <c r="T232" s="189"/>
      <c r="AT232" s="184" t="s">
        <v>181</v>
      </c>
      <c r="AU232" s="184" t="s">
        <v>179</v>
      </c>
      <c r="AV232" s="182" t="s">
        <v>179</v>
      </c>
      <c r="AW232" s="182" t="s">
        <v>36</v>
      </c>
      <c r="AX232" s="182" t="s">
        <v>75</v>
      </c>
      <c r="AY232" s="184" t="s">
        <v>171</v>
      </c>
    </row>
    <row r="233" spans="2:51" s="182" customFormat="1" ht="12">
      <c r="B233" s="183"/>
      <c r="D233" s="176" t="s">
        <v>181</v>
      </c>
      <c r="E233" s="184" t="s">
        <v>3</v>
      </c>
      <c r="F233" s="185" t="s">
        <v>365</v>
      </c>
      <c r="H233" s="186">
        <v>-7.272</v>
      </c>
      <c r="L233" s="183"/>
      <c r="M233" s="187"/>
      <c r="N233" s="188"/>
      <c r="O233" s="188"/>
      <c r="P233" s="188"/>
      <c r="Q233" s="188"/>
      <c r="R233" s="188"/>
      <c r="S233" s="188"/>
      <c r="T233" s="189"/>
      <c r="AT233" s="184" t="s">
        <v>181</v>
      </c>
      <c r="AU233" s="184" t="s">
        <v>179</v>
      </c>
      <c r="AV233" s="182" t="s">
        <v>179</v>
      </c>
      <c r="AW233" s="182" t="s">
        <v>36</v>
      </c>
      <c r="AX233" s="182" t="s">
        <v>75</v>
      </c>
      <c r="AY233" s="184" t="s">
        <v>171</v>
      </c>
    </row>
    <row r="234" spans="2:51" s="182" customFormat="1" ht="12">
      <c r="B234" s="183"/>
      <c r="D234" s="176" t="s">
        <v>181</v>
      </c>
      <c r="E234" s="184" t="s">
        <v>3</v>
      </c>
      <c r="F234" s="185" t="s">
        <v>366</v>
      </c>
      <c r="H234" s="186">
        <v>-7.676</v>
      </c>
      <c r="L234" s="183"/>
      <c r="M234" s="187"/>
      <c r="N234" s="188"/>
      <c r="O234" s="188"/>
      <c r="P234" s="188"/>
      <c r="Q234" s="188"/>
      <c r="R234" s="188"/>
      <c r="S234" s="188"/>
      <c r="T234" s="189"/>
      <c r="AT234" s="184" t="s">
        <v>181</v>
      </c>
      <c r="AU234" s="184" t="s">
        <v>179</v>
      </c>
      <c r="AV234" s="182" t="s">
        <v>179</v>
      </c>
      <c r="AW234" s="182" t="s">
        <v>36</v>
      </c>
      <c r="AX234" s="182" t="s">
        <v>75</v>
      </c>
      <c r="AY234" s="184" t="s">
        <v>171</v>
      </c>
    </row>
    <row r="235" spans="2:51" s="182" customFormat="1" ht="12">
      <c r="B235" s="183"/>
      <c r="D235" s="176" t="s">
        <v>181</v>
      </c>
      <c r="E235" s="184" t="s">
        <v>3</v>
      </c>
      <c r="F235" s="185" t="s">
        <v>367</v>
      </c>
      <c r="H235" s="186">
        <v>-10.1</v>
      </c>
      <c r="L235" s="183"/>
      <c r="M235" s="187"/>
      <c r="N235" s="188"/>
      <c r="O235" s="188"/>
      <c r="P235" s="188"/>
      <c r="Q235" s="188"/>
      <c r="R235" s="188"/>
      <c r="S235" s="188"/>
      <c r="T235" s="189"/>
      <c r="AT235" s="184" t="s">
        <v>181</v>
      </c>
      <c r="AU235" s="184" t="s">
        <v>179</v>
      </c>
      <c r="AV235" s="182" t="s">
        <v>179</v>
      </c>
      <c r="AW235" s="182" t="s">
        <v>36</v>
      </c>
      <c r="AX235" s="182" t="s">
        <v>75</v>
      </c>
      <c r="AY235" s="184" t="s">
        <v>171</v>
      </c>
    </row>
    <row r="236" spans="2:51" s="182" customFormat="1" ht="12">
      <c r="B236" s="183"/>
      <c r="D236" s="176" t="s">
        <v>181</v>
      </c>
      <c r="E236" s="184" t="s">
        <v>3</v>
      </c>
      <c r="F236" s="185" t="s">
        <v>368</v>
      </c>
      <c r="H236" s="186">
        <v>-4.04</v>
      </c>
      <c r="L236" s="183"/>
      <c r="M236" s="187"/>
      <c r="N236" s="188"/>
      <c r="O236" s="188"/>
      <c r="P236" s="188"/>
      <c r="Q236" s="188"/>
      <c r="R236" s="188"/>
      <c r="S236" s="188"/>
      <c r="T236" s="189"/>
      <c r="AT236" s="184" t="s">
        <v>181</v>
      </c>
      <c r="AU236" s="184" t="s">
        <v>179</v>
      </c>
      <c r="AV236" s="182" t="s">
        <v>179</v>
      </c>
      <c r="AW236" s="182" t="s">
        <v>36</v>
      </c>
      <c r="AX236" s="182" t="s">
        <v>75</v>
      </c>
      <c r="AY236" s="184" t="s">
        <v>171</v>
      </c>
    </row>
    <row r="237" spans="2:51" s="182" customFormat="1" ht="12">
      <c r="B237" s="183"/>
      <c r="D237" s="176" t="s">
        <v>181</v>
      </c>
      <c r="E237" s="184" t="s">
        <v>3</v>
      </c>
      <c r="F237" s="185" t="s">
        <v>369</v>
      </c>
      <c r="H237" s="186">
        <v>-12.12</v>
      </c>
      <c r="L237" s="183"/>
      <c r="M237" s="187"/>
      <c r="N237" s="188"/>
      <c r="O237" s="188"/>
      <c r="P237" s="188"/>
      <c r="Q237" s="188"/>
      <c r="R237" s="188"/>
      <c r="S237" s="188"/>
      <c r="T237" s="189"/>
      <c r="AT237" s="184" t="s">
        <v>181</v>
      </c>
      <c r="AU237" s="184" t="s">
        <v>179</v>
      </c>
      <c r="AV237" s="182" t="s">
        <v>179</v>
      </c>
      <c r="AW237" s="182" t="s">
        <v>36</v>
      </c>
      <c r="AX237" s="182" t="s">
        <v>75</v>
      </c>
      <c r="AY237" s="184" t="s">
        <v>171</v>
      </c>
    </row>
    <row r="238" spans="2:51" s="182" customFormat="1" ht="12">
      <c r="B238" s="183"/>
      <c r="D238" s="176" t="s">
        <v>181</v>
      </c>
      <c r="E238" s="184" t="s">
        <v>3</v>
      </c>
      <c r="F238" s="185" t="s">
        <v>370</v>
      </c>
      <c r="H238" s="186">
        <v>73.944</v>
      </c>
      <c r="L238" s="183"/>
      <c r="M238" s="187"/>
      <c r="N238" s="188"/>
      <c r="O238" s="188"/>
      <c r="P238" s="188"/>
      <c r="Q238" s="188"/>
      <c r="R238" s="188"/>
      <c r="S238" s="188"/>
      <c r="T238" s="189"/>
      <c r="AT238" s="184" t="s">
        <v>181</v>
      </c>
      <c r="AU238" s="184" t="s">
        <v>179</v>
      </c>
      <c r="AV238" s="182" t="s">
        <v>179</v>
      </c>
      <c r="AW238" s="182" t="s">
        <v>36</v>
      </c>
      <c r="AX238" s="182" t="s">
        <v>75</v>
      </c>
      <c r="AY238" s="184" t="s">
        <v>171</v>
      </c>
    </row>
    <row r="239" spans="2:51" s="174" customFormat="1" ht="12">
      <c r="B239" s="175"/>
      <c r="D239" s="176" t="s">
        <v>181</v>
      </c>
      <c r="E239" s="177" t="s">
        <v>3</v>
      </c>
      <c r="F239" s="178" t="s">
        <v>358</v>
      </c>
      <c r="H239" s="177" t="s">
        <v>3</v>
      </c>
      <c r="L239" s="175"/>
      <c r="M239" s="179"/>
      <c r="N239" s="180"/>
      <c r="O239" s="180"/>
      <c r="P239" s="180"/>
      <c r="Q239" s="180"/>
      <c r="R239" s="180"/>
      <c r="S239" s="180"/>
      <c r="T239" s="181"/>
      <c r="AT239" s="177" t="s">
        <v>181</v>
      </c>
      <c r="AU239" s="177" t="s">
        <v>179</v>
      </c>
      <c r="AV239" s="174" t="s">
        <v>83</v>
      </c>
      <c r="AW239" s="174" t="s">
        <v>36</v>
      </c>
      <c r="AX239" s="174" t="s">
        <v>75</v>
      </c>
      <c r="AY239" s="177" t="s">
        <v>171</v>
      </c>
    </row>
    <row r="240" spans="2:51" s="182" customFormat="1" ht="12">
      <c r="B240" s="183"/>
      <c r="D240" s="176" t="s">
        <v>181</v>
      </c>
      <c r="E240" s="184" t="s">
        <v>3</v>
      </c>
      <c r="F240" s="185" t="s">
        <v>371</v>
      </c>
      <c r="H240" s="186">
        <v>-6.25</v>
      </c>
      <c r="L240" s="183"/>
      <c r="M240" s="187"/>
      <c r="N240" s="188"/>
      <c r="O240" s="188"/>
      <c r="P240" s="188"/>
      <c r="Q240" s="188"/>
      <c r="R240" s="188"/>
      <c r="S240" s="188"/>
      <c r="T240" s="189"/>
      <c r="AT240" s="184" t="s">
        <v>181</v>
      </c>
      <c r="AU240" s="184" t="s">
        <v>179</v>
      </c>
      <c r="AV240" s="182" t="s">
        <v>179</v>
      </c>
      <c r="AW240" s="182" t="s">
        <v>36</v>
      </c>
      <c r="AX240" s="182" t="s">
        <v>75</v>
      </c>
      <c r="AY240" s="184" t="s">
        <v>171</v>
      </c>
    </row>
    <row r="241" spans="2:51" s="182" customFormat="1" ht="12">
      <c r="B241" s="183"/>
      <c r="D241" s="176" t="s">
        <v>181</v>
      </c>
      <c r="E241" s="184" t="s">
        <v>3</v>
      </c>
      <c r="F241" s="185" t="s">
        <v>372</v>
      </c>
      <c r="H241" s="186">
        <v>-6.25</v>
      </c>
      <c r="L241" s="183"/>
      <c r="M241" s="187"/>
      <c r="N241" s="188"/>
      <c r="O241" s="188"/>
      <c r="P241" s="188"/>
      <c r="Q241" s="188"/>
      <c r="R241" s="188"/>
      <c r="S241" s="188"/>
      <c r="T241" s="189"/>
      <c r="AT241" s="184" t="s">
        <v>181</v>
      </c>
      <c r="AU241" s="184" t="s">
        <v>179</v>
      </c>
      <c r="AV241" s="182" t="s">
        <v>179</v>
      </c>
      <c r="AW241" s="182" t="s">
        <v>36</v>
      </c>
      <c r="AX241" s="182" t="s">
        <v>75</v>
      </c>
      <c r="AY241" s="184" t="s">
        <v>171</v>
      </c>
    </row>
    <row r="242" spans="2:51" s="182" customFormat="1" ht="12">
      <c r="B242" s="183"/>
      <c r="D242" s="176" t="s">
        <v>181</v>
      </c>
      <c r="E242" s="184" t="s">
        <v>3</v>
      </c>
      <c r="F242" s="185" t="s">
        <v>373</v>
      </c>
      <c r="H242" s="186">
        <v>-3.03</v>
      </c>
      <c r="L242" s="183"/>
      <c r="M242" s="187"/>
      <c r="N242" s="188"/>
      <c r="O242" s="188"/>
      <c r="P242" s="188"/>
      <c r="Q242" s="188"/>
      <c r="R242" s="188"/>
      <c r="S242" s="188"/>
      <c r="T242" s="189"/>
      <c r="AT242" s="184" t="s">
        <v>181</v>
      </c>
      <c r="AU242" s="184" t="s">
        <v>179</v>
      </c>
      <c r="AV242" s="182" t="s">
        <v>179</v>
      </c>
      <c r="AW242" s="182" t="s">
        <v>36</v>
      </c>
      <c r="AX242" s="182" t="s">
        <v>75</v>
      </c>
      <c r="AY242" s="184" t="s">
        <v>171</v>
      </c>
    </row>
    <row r="243" spans="2:51" s="174" customFormat="1" ht="12">
      <c r="B243" s="175"/>
      <c r="D243" s="176" t="s">
        <v>181</v>
      </c>
      <c r="E243" s="177" t="s">
        <v>3</v>
      </c>
      <c r="F243" s="178" t="s">
        <v>374</v>
      </c>
      <c r="H243" s="177" t="s">
        <v>3</v>
      </c>
      <c r="L243" s="175"/>
      <c r="M243" s="179"/>
      <c r="N243" s="180"/>
      <c r="O243" s="180"/>
      <c r="P243" s="180"/>
      <c r="Q243" s="180"/>
      <c r="R243" s="180"/>
      <c r="S243" s="180"/>
      <c r="T243" s="181"/>
      <c r="AT243" s="177" t="s">
        <v>181</v>
      </c>
      <c r="AU243" s="177" t="s">
        <v>179</v>
      </c>
      <c r="AV243" s="174" t="s">
        <v>83</v>
      </c>
      <c r="AW243" s="174" t="s">
        <v>36</v>
      </c>
      <c r="AX243" s="174" t="s">
        <v>75</v>
      </c>
      <c r="AY243" s="177" t="s">
        <v>171</v>
      </c>
    </row>
    <row r="244" spans="2:51" s="182" customFormat="1" ht="12">
      <c r="B244" s="183"/>
      <c r="D244" s="176" t="s">
        <v>181</v>
      </c>
      <c r="E244" s="184" t="s">
        <v>3</v>
      </c>
      <c r="F244" s="185" t="s">
        <v>375</v>
      </c>
      <c r="H244" s="186">
        <v>236.35</v>
      </c>
      <c r="L244" s="183"/>
      <c r="M244" s="187"/>
      <c r="N244" s="188"/>
      <c r="O244" s="188"/>
      <c r="P244" s="188"/>
      <c r="Q244" s="188"/>
      <c r="R244" s="188"/>
      <c r="S244" s="188"/>
      <c r="T244" s="189"/>
      <c r="AT244" s="184" t="s">
        <v>181</v>
      </c>
      <c r="AU244" s="184" t="s">
        <v>179</v>
      </c>
      <c r="AV244" s="182" t="s">
        <v>179</v>
      </c>
      <c r="AW244" s="182" t="s">
        <v>36</v>
      </c>
      <c r="AX244" s="182" t="s">
        <v>75</v>
      </c>
      <c r="AY244" s="184" t="s">
        <v>171</v>
      </c>
    </row>
    <row r="245" spans="2:51" s="174" customFormat="1" ht="12">
      <c r="B245" s="175"/>
      <c r="D245" s="176" t="s">
        <v>181</v>
      </c>
      <c r="E245" s="177" t="s">
        <v>3</v>
      </c>
      <c r="F245" s="178" t="s">
        <v>358</v>
      </c>
      <c r="H245" s="177" t="s">
        <v>3</v>
      </c>
      <c r="L245" s="175"/>
      <c r="M245" s="179"/>
      <c r="N245" s="180"/>
      <c r="O245" s="180"/>
      <c r="P245" s="180"/>
      <c r="Q245" s="180"/>
      <c r="R245" s="180"/>
      <c r="S245" s="180"/>
      <c r="T245" s="181"/>
      <c r="AT245" s="177" t="s">
        <v>181</v>
      </c>
      <c r="AU245" s="177" t="s">
        <v>179</v>
      </c>
      <c r="AV245" s="174" t="s">
        <v>83</v>
      </c>
      <c r="AW245" s="174" t="s">
        <v>36</v>
      </c>
      <c r="AX245" s="174" t="s">
        <v>75</v>
      </c>
      <c r="AY245" s="177" t="s">
        <v>171</v>
      </c>
    </row>
    <row r="246" spans="2:51" s="182" customFormat="1" ht="12">
      <c r="B246" s="183"/>
      <c r="D246" s="176" t="s">
        <v>181</v>
      </c>
      <c r="E246" s="184" t="s">
        <v>3</v>
      </c>
      <c r="F246" s="185" t="s">
        <v>376</v>
      </c>
      <c r="H246" s="186">
        <v>-30.8</v>
      </c>
      <c r="L246" s="183"/>
      <c r="M246" s="187"/>
      <c r="N246" s="188"/>
      <c r="O246" s="188"/>
      <c r="P246" s="188"/>
      <c r="Q246" s="188"/>
      <c r="R246" s="188"/>
      <c r="S246" s="188"/>
      <c r="T246" s="189"/>
      <c r="AT246" s="184" t="s">
        <v>181</v>
      </c>
      <c r="AU246" s="184" t="s">
        <v>179</v>
      </c>
      <c r="AV246" s="182" t="s">
        <v>179</v>
      </c>
      <c r="AW246" s="182" t="s">
        <v>36</v>
      </c>
      <c r="AX246" s="182" t="s">
        <v>75</v>
      </c>
      <c r="AY246" s="184" t="s">
        <v>171</v>
      </c>
    </row>
    <row r="247" spans="2:51" s="182" customFormat="1" ht="12">
      <c r="B247" s="183"/>
      <c r="D247" s="176" t="s">
        <v>181</v>
      </c>
      <c r="E247" s="184" t="s">
        <v>3</v>
      </c>
      <c r="F247" s="185" t="s">
        <v>377</v>
      </c>
      <c r="H247" s="186">
        <v>-6</v>
      </c>
      <c r="L247" s="183"/>
      <c r="M247" s="187"/>
      <c r="N247" s="188"/>
      <c r="O247" s="188"/>
      <c r="P247" s="188"/>
      <c r="Q247" s="188"/>
      <c r="R247" s="188"/>
      <c r="S247" s="188"/>
      <c r="T247" s="189"/>
      <c r="AT247" s="184" t="s">
        <v>181</v>
      </c>
      <c r="AU247" s="184" t="s">
        <v>179</v>
      </c>
      <c r="AV247" s="182" t="s">
        <v>179</v>
      </c>
      <c r="AW247" s="182" t="s">
        <v>36</v>
      </c>
      <c r="AX247" s="182" t="s">
        <v>75</v>
      </c>
      <c r="AY247" s="184" t="s">
        <v>171</v>
      </c>
    </row>
    <row r="248" spans="2:51" s="182" customFormat="1" ht="12">
      <c r="B248" s="183"/>
      <c r="D248" s="176" t="s">
        <v>181</v>
      </c>
      <c r="E248" s="184" t="s">
        <v>3</v>
      </c>
      <c r="F248" s="185" t="s">
        <v>378</v>
      </c>
      <c r="H248" s="186">
        <v>49.456</v>
      </c>
      <c r="L248" s="183"/>
      <c r="M248" s="187"/>
      <c r="N248" s="188"/>
      <c r="O248" s="188"/>
      <c r="P248" s="188"/>
      <c r="Q248" s="188"/>
      <c r="R248" s="188"/>
      <c r="S248" s="188"/>
      <c r="T248" s="189"/>
      <c r="AT248" s="184" t="s">
        <v>181</v>
      </c>
      <c r="AU248" s="184" t="s">
        <v>179</v>
      </c>
      <c r="AV248" s="182" t="s">
        <v>179</v>
      </c>
      <c r="AW248" s="182" t="s">
        <v>36</v>
      </c>
      <c r="AX248" s="182" t="s">
        <v>75</v>
      </c>
      <c r="AY248" s="184" t="s">
        <v>171</v>
      </c>
    </row>
    <row r="249" spans="2:51" s="207" customFormat="1" ht="12">
      <c r="B249" s="208"/>
      <c r="D249" s="176" t="s">
        <v>181</v>
      </c>
      <c r="E249" s="209" t="s">
        <v>3</v>
      </c>
      <c r="F249" s="210" t="s">
        <v>379</v>
      </c>
      <c r="H249" s="211">
        <v>643.132</v>
      </c>
      <c r="L249" s="208"/>
      <c r="M249" s="212"/>
      <c r="N249" s="213"/>
      <c r="O249" s="213"/>
      <c r="P249" s="213"/>
      <c r="Q249" s="213"/>
      <c r="R249" s="213"/>
      <c r="S249" s="213"/>
      <c r="T249" s="214"/>
      <c r="AT249" s="209" t="s">
        <v>181</v>
      </c>
      <c r="AU249" s="209" t="s">
        <v>179</v>
      </c>
      <c r="AV249" s="207" t="s">
        <v>193</v>
      </c>
      <c r="AW249" s="207" t="s">
        <v>36</v>
      </c>
      <c r="AX249" s="207" t="s">
        <v>75</v>
      </c>
      <c r="AY249" s="209" t="s">
        <v>171</v>
      </c>
    </row>
    <row r="250" spans="2:51" s="190" customFormat="1" ht="12">
      <c r="B250" s="191"/>
      <c r="D250" s="176" t="s">
        <v>181</v>
      </c>
      <c r="E250" s="192" t="s">
        <v>3</v>
      </c>
      <c r="F250" s="193" t="s">
        <v>184</v>
      </c>
      <c r="H250" s="194">
        <v>643.132</v>
      </c>
      <c r="L250" s="191"/>
      <c r="M250" s="195"/>
      <c r="N250" s="196"/>
      <c r="O250" s="196"/>
      <c r="P250" s="196"/>
      <c r="Q250" s="196"/>
      <c r="R250" s="196"/>
      <c r="S250" s="196"/>
      <c r="T250" s="197"/>
      <c r="AT250" s="192" t="s">
        <v>181</v>
      </c>
      <c r="AU250" s="192" t="s">
        <v>179</v>
      </c>
      <c r="AV250" s="190" t="s">
        <v>178</v>
      </c>
      <c r="AW250" s="190" t="s">
        <v>36</v>
      </c>
      <c r="AX250" s="190" t="s">
        <v>83</v>
      </c>
      <c r="AY250" s="192" t="s">
        <v>171</v>
      </c>
    </row>
    <row r="251" spans="1:65" s="92" customFormat="1" ht="24">
      <c r="A251" s="89"/>
      <c r="B251" s="90"/>
      <c r="C251" s="161" t="s">
        <v>380</v>
      </c>
      <c r="D251" s="161" t="s">
        <v>173</v>
      </c>
      <c r="E251" s="162" t="s">
        <v>381</v>
      </c>
      <c r="F251" s="163" t="s">
        <v>382</v>
      </c>
      <c r="G251" s="164" t="s">
        <v>176</v>
      </c>
      <c r="H251" s="165">
        <v>56.61</v>
      </c>
      <c r="I251" s="75"/>
      <c r="J251" s="166">
        <f>ROUND(I251*H251,2)</f>
        <v>0</v>
      </c>
      <c r="K251" s="163" t="s">
        <v>177</v>
      </c>
      <c r="L251" s="90"/>
      <c r="M251" s="167" t="s">
        <v>3</v>
      </c>
      <c r="N251" s="168" t="s">
        <v>47</v>
      </c>
      <c r="O251" s="169"/>
      <c r="P251" s="170">
        <f>O251*H251</f>
        <v>0</v>
      </c>
      <c r="Q251" s="170">
        <v>0.2387</v>
      </c>
      <c r="R251" s="170">
        <f>Q251*H251</f>
        <v>13.512807</v>
      </c>
      <c r="S251" s="170">
        <v>0</v>
      </c>
      <c r="T251" s="171">
        <f>S251*H251</f>
        <v>0</v>
      </c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R251" s="172" t="s">
        <v>178</v>
      </c>
      <c r="AT251" s="172" t="s">
        <v>173</v>
      </c>
      <c r="AU251" s="172" t="s">
        <v>179</v>
      </c>
      <c r="AY251" s="82" t="s">
        <v>171</v>
      </c>
      <c r="BE251" s="173">
        <f>IF(N251="základní",J251,0)</f>
        <v>0</v>
      </c>
      <c r="BF251" s="173">
        <f>IF(N251="snížená",J251,0)</f>
        <v>0</v>
      </c>
      <c r="BG251" s="173">
        <f>IF(N251="zákl. přenesená",J251,0)</f>
        <v>0</v>
      </c>
      <c r="BH251" s="173">
        <f>IF(N251="sníž. přenesená",J251,0)</f>
        <v>0</v>
      </c>
      <c r="BI251" s="173">
        <f>IF(N251="nulová",J251,0)</f>
        <v>0</v>
      </c>
      <c r="BJ251" s="82" t="s">
        <v>179</v>
      </c>
      <c r="BK251" s="173">
        <f>ROUND(I251*H251,2)</f>
        <v>0</v>
      </c>
      <c r="BL251" s="82" t="s">
        <v>178</v>
      </c>
      <c r="BM251" s="172" t="s">
        <v>383</v>
      </c>
    </row>
    <row r="252" spans="2:51" s="174" customFormat="1" ht="12">
      <c r="B252" s="175"/>
      <c r="D252" s="176" t="s">
        <v>181</v>
      </c>
      <c r="E252" s="177" t="s">
        <v>3</v>
      </c>
      <c r="F252" s="178" t="s">
        <v>374</v>
      </c>
      <c r="H252" s="177" t="s">
        <v>3</v>
      </c>
      <c r="L252" s="175"/>
      <c r="M252" s="179"/>
      <c r="N252" s="180"/>
      <c r="O252" s="180"/>
      <c r="P252" s="180"/>
      <c r="Q252" s="180"/>
      <c r="R252" s="180"/>
      <c r="S252" s="180"/>
      <c r="T252" s="181"/>
      <c r="AT252" s="177" t="s">
        <v>181</v>
      </c>
      <c r="AU252" s="177" t="s">
        <v>179</v>
      </c>
      <c r="AV252" s="174" t="s">
        <v>83</v>
      </c>
      <c r="AW252" s="174" t="s">
        <v>36</v>
      </c>
      <c r="AX252" s="174" t="s">
        <v>75</v>
      </c>
      <c r="AY252" s="177" t="s">
        <v>171</v>
      </c>
    </row>
    <row r="253" spans="2:51" s="182" customFormat="1" ht="12">
      <c r="B253" s="183"/>
      <c r="D253" s="176" t="s">
        <v>181</v>
      </c>
      <c r="E253" s="184" t="s">
        <v>3</v>
      </c>
      <c r="F253" s="185" t="s">
        <v>384</v>
      </c>
      <c r="H253" s="186">
        <v>60.21</v>
      </c>
      <c r="L253" s="183"/>
      <c r="M253" s="187"/>
      <c r="N253" s="188"/>
      <c r="O253" s="188"/>
      <c r="P253" s="188"/>
      <c r="Q253" s="188"/>
      <c r="R253" s="188"/>
      <c r="S253" s="188"/>
      <c r="T253" s="189"/>
      <c r="AT253" s="184" t="s">
        <v>181</v>
      </c>
      <c r="AU253" s="184" t="s">
        <v>179</v>
      </c>
      <c r="AV253" s="182" t="s">
        <v>179</v>
      </c>
      <c r="AW253" s="182" t="s">
        <v>36</v>
      </c>
      <c r="AX253" s="182" t="s">
        <v>75</v>
      </c>
      <c r="AY253" s="184" t="s">
        <v>171</v>
      </c>
    </row>
    <row r="254" spans="2:51" s="174" customFormat="1" ht="12">
      <c r="B254" s="175"/>
      <c r="D254" s="176" t="s">
        <v>181</v>
      </c>
      <c r="E254" s="177" t="s">
        <v>3</v>
      </c>
      <c r="F254" s="178" t="s">
        <v>358</v>
      </c>
      <c r="H254" s="177" t="s">
        <v>3</v>
      </c>
      <c r="L254" s="175"/>
      <c r="M254" s="179"/>
      <c r="N254" s="180"/>
      <c r="O254" s="180"/>
      <c r="P254" s="180"/>
      <c r="Q254" s="180"/>
      <c r="R254" s="180"/>
      <c r="S254" s="180"/>
      <c r="T254" s="181"/>
      <c r="AT254" s="177" t="s">
        <v>181</v>
      </c>
      <c r="AU254" s="177" t="s">
        <v>179</v>
      </c>
      <c r="AV254" s="174" t="s">
        <v>83</v>
      </c>
      <c r="AW254" s="174" t="s">
        <v>36</v>
      </c>
      <c r="AX254" s="174" t="s">
        <v>75</v>
      </c>
      <c r="AY254" s="177" t="s">
        <v>171</v>
      </c>
    </row>
    <row r="255" spans="2:51" s="182" customFormat="1" ht="12">
      <c r="B255" s="183"/>
      <c r="D255" s="176" t="s">
        <v>181</v>
      </c>
      <c r="E255" s="184" t="s">
        <v>3</v>
      </c>
      <c r="F255" s="185" t="s">
        <v>385</v>
      </c>
      <c r="H255" s="186">
        <v>-3.6</v>
      </c>
      <c r="L255" s="183"/>
      <c r="M255" s="187"/>
      <c r="N255" s="188"/>
      <c r="O255" s="188"/>
      <c r="P255" s="188"/>
      <c r="Q255" s="188"/>
      <c r="R255" s="188"/>
      <c r="S255" s="188"/>
      <c r="T255" s="189"/>
      <c r="AT255" s="184" t="s">
        <v>181</v>
      </c>
      <c r="AU255" s="184" t="s">
        <v>179</v>
      </c>
      <c r="AV255" s="182" t="s">
        <v>179</v>
      </c>
      <c r="AW255" s="182" t="s">
        <v>36</v>
      </c>
      <c r="AX255" s="182" t="s">
        <v>75</v>
      </c>
      <c r="AY255" s="184" t="s">
        <v>171</v>
      </c>
    </row>
    <row r="256" spans="2:51" s="190" customFormat="1" ht="12">
      <c r="B256" s="191"/>
      <c r="D256" s="176" t="s">
        <v>181</v>
      </c>
      <c r="E256" s="192" t="s">
        <v>3</v>
      </c>
      <c r="F256" s="193" t="s">
        <v>184</v>
      </c>
      <c r="H256" s="194">
        <v>56.61</v>
      </c>
      <c r="L256" s="191"/>
      <c r="M256" s="195"/>
      <c r="N256" s="196"/>
      <c r="O256" s="196"/>
      <c r="P256" s="196"/>
      <c r="Q256" s="196"/>
      <c r="R256" s="196"/>
      <c r="S256" s="196"/>
      <c r="T256" s="197"/>
      <c r="AT256" s="192" t="s">
        <v>181</v>
      </c>
      <c r="AU256" s="192" t="s">
        <v>179</v>
      </c>
      <c r="AV256" s="190" t="s">
        <v>178</v>
      </c>
      <c r="AW256" s="190" t="s">
        <v>36</v>
      </c>
      <c r="AX256" s="190" t="s">
        <v>83</v>
      </c>
      <c r="AY256" s="192" t="s">
        <v>171</v>
      </c>
    </row>
    <row r="257" spans="1:65" s="92" customFormat="1" ht="24">
      <c r="A257" s="89"/>
      <c r="B257" s="90"/>
      <c r="C257" s="161" t="s">
        <v>386</v>
      </c>
      <c r="D257" s="161" t="s">
        <v>173</v>
      </c>
      <c r="E257" s="162" t="s">
        <v>387</v>
      </c>
      <c r="F257" s="163" t="s">
        <v>388</v>
      </c>
      <c r="G257" s="164" t="s">
        <v>222</v>
      </c>
      <c r="H257" s="165">
        <v>0.019</v>
      </c>
      <c r="I257" s="75"/>
      <c r="J257" s="166">
        <f>ROUND(I257*H257,2)</f>
        <v>0</v>
      </c>
      <c r="K257" s="163" t="s">
        <v>177</v>
      </c>
      <c r="L257" s="90"/>
      <c r="M257" s="167" t="s">
        <v>3</v>
      </c>
      <c r="N257" s="168" t="s">
        <v>47</v>
      </c>
      <c r="O257" s="169"/>
      <c r="P257" s="170">
        <f>O257*H257</f>
        <v>0</v>
      </c>
      <c r="Q257" s="170">
        <v>1.04881</v>
      </c>
      <c r="R257" s="170">
        <f>Q257*H257</f>
        <v>0.01992739</v>
      </c>
      <c r="S257" s="170">
        <v>0</v>
      </c>
      <c r="T257" s="171">
        <f>S257*H257</f>
        <v>0</v>
      </c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R257" s="172" t="s">
        <v>178</v>
      </c>
      <c r="AT257" s="172" t="s">
        <v>173</v>
      </c>
      <c r="AU257" s="172" t="s">
        <v>179</v>
      </c>
      <c r="AY257" s="82" t="s">
        <v>171</v>
      </c>
      <c r="BE257" s="173">
        <f>IF(N257="základní",J257,0)</f>
        <v>0</v>
      </c>
      <c r="BF257" s="173">
        <f>IF(N257="snížená",J257,0)</f>
        <v>0</v>
      </c>
      <c r="BG257" s="173">
        <f>IF(N257="zákl. přenesená",J257,0)</f>
        <v>0</v>
      </c>
      <c r="BH257" s="173">
        <f>IF(N257="sníž. přenesená",J257,0)</f>
        <v>0</v>
      </c>
      <c r="BI257" s="173">
        <f>IF(N257="nulová",J257,0)</f>
        <v>0</v>
      </c>
      <c r="BJ257" s="82" t="s">
        <v>179</v>
      </c>
      <c r="BK257" s="173">
        <f>ROUND(I257*H257,2)</f>
        <v>0</v>
      </c>
      <c r="BL257" s="82" t="s">
        <v>178</v>
      </c>
      <c r="BM257" s="172" t="s">
        <v>389</v>
      </c>
    </row>
    <row r="258" spans="2:51" s="182" customFormat="1" ht="12">
      <c r="B258" s="183"/>
      <c r="D258" s="176" t="s">
        <v>181</v>
      </c>
      <c r="E258" s="184" t="s">
        <v>3</v>
      </c>
      <c r="F258" s="185" t="s">
        <v>390</v>
      </c>
      <c r="H258" s="186">
        <v>0.019</v>
      </c>
      <c r="L258" s="183"/>
      <c r="M258" s="187"/>
      <c r="N258" s="188"/>
      <c r="O258" s="188"/>
      <c r="P258" s="188"/>
      <c r="Q258" s="188"/>
      <c r="R258" s="188"/>
      <c r="S258" s="188"/>
      <c r="T258" s="189"/>
      <c r="AT258" s="184" t="s">
        <v>181</v>
      </c>
      <c r="AU258" s="184" t="s">
        <v>179</v>
      </c>
      <c r="AV258" s="182" t="s">
        <v>179</v>
      </c>
      <c r="AW258" s="182" t="s">
        <v>36</v>
      </c>
      <c r="AX258" s="182" t="s">
        <v>75</v>
      </c>
      <c r="AY258" s="184" t="s">
        <v>171</v>
      </c>
    </row>
    <row r="259" spans="2:51" s="190" customFormat="1" ht="12">
      <c r="B259" s="191"/>
      <c r="D259" s="176" t="s">
        <v>181</v>
      </c>
      <c r="E259" s="192" t="s">
        <v>3</v>
      </c>
      <c r="F259" s="193" t="s">
        <v>184</v>
      </c>
      <c r="H259" s="194">
        <v>0.019</v>
      </c>
      <c r="L259" s="191"/>
      <c r="M259" s="195"/>
      <c r="N259" s="196"/>
      <c r="O259" s="196"/>
      <c r="P259" s="196"/>
      <c r="Q259" s="196"/>
      <c r="R259" s="196"/>
      <c r="S259" s="196"/>
      <c r="T259" s="197"/>
      <c r="AT259" s="192" t="s">
        <v>181</v>
      </c>
      <c r="AU259" s="192" t="s">
        <v>179</v>
      </c>
      <c r="AV259" s="190" t="s">
        <v>178</v>
      </c>
      <c r="AW259" s="190" t="s">
        <v>36</v>
      </c>
      <c r="AX259" s="190" t="s">
        <v>83</v>
      </c>
      <c r="AY259" s="192" t="s">
        <v>171</v>
      </c>
    </row>
    <row r="260" spans="1:65" s="92" customFormat="1" ht="21.75" customHeight="1">
      <c r="A260" s="89"/>
      <c r="B260" s="90"/>
      <c r="C260" s="161" t="s">
        <v>391</v>
      </c>
      <c r="D260" s="161" t="s">
        <v>173</v>
      </c>
      <c r="E260" s="162" t="s">
        <v>392</v>
      </c>
      <c r="F260" s="163" t="s">
        <v>393</v>
      </c>
      <c r="G260" s="164" t="s">
        <v>284</v>
      </c>
      <c r="H260" s="165">
        <v>67</v>
      </c>
      <c r="I260" s="75"/>
      <c r="J260" s="166">
        <f>ROUND(I260*H260,2)</f>
        <v>0</v>
      </c>
      <c r="K260" s="163" t="s">
        <v>177</v>
      </c>
      <c r="L260" s="90"/>
      <c r="M260" s="167" t="s">
        <v>3</v>
      </c>
      <c r="N260" s="168" t="s">
        <v>47</v>
      </c>
      <c r="O260" s="169"/>
      <c r="P260" s="170">
        <f>O260*H260</f>
        <v>0</v>
      </c>
      <c r="Q260" s="170">
        <v>0.04555</v>
      </c>
      <c r="R260" s="170">
        <f>Q260*H260</f>
        <v>3.05185</v>
      </c>
      <c r="S260" s="170">
        <v>0</v>
      </c>
      <c r="T260" s="171">
        <f>S260*H260</f>
        <v>0</v>
      </c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R260" s="172" t="s">
        <v>178</v>
      </c>
      <c r="AT260" s="172" t="s">
        <v>173</v>
      </c>
      <c r="AU260" s="172" t="s">
        <v>179</v>
      </c>
      <c r="AY260" s="82" t="s">
        <v>171</v>
      </c>
      <c r="BE260" s="173">
        <f>IF(N260="základní",J260,0)</f>
        <v>0</v>
      </c>
      <c r="BF260" s="173">
        <f>IF(N260="snížená",J260,0)</f>
        <v>0</v>
      </c>
      <c r="BG260" s="173">
        <f>IF(N260="zákl. přenesená",J260,0)</f>
        <v>0</v>
      </c>
      <c r="BH260" s="173">
        <f>IF(N260="sníž. přenesená",J260,0)</f>
        <v>0</v>
      </c>
      <c r="BI260" s="173">
        <f>IF(N260="nulová",J260,0)</f>
        <v>0</v>
      </c>
      <c r="BJ260" s="82" t="s">
        <v>179</v>
      </c>
      <c r="BK260" s="173">
        <f>ROUND(I260*H260,2)</f>
        <v>0</v>
      </c>
      <c r="BL260" s="82" t="s">
        <v>178</v>
      </c>
      <c r="BM260" s="172" t="s">
        <v>394</v>
      </c>
    </row>
    <row r="261" spans="2:51" s="174" customFormat="1" ht="12">
      <c r="B261" s="175"/>
      <c r="D261" s="176" t="s">
        <v>181</v>
      </c>
      <c r="E261" s="177" t="s">
        <v>3</v>
      </c>
      <c r="F261" s="178" t="s">
        <v>395</v>
      </c>
      <c r="H261" s="177" t="s">
        <v>3</v>
      </c>
      <c r="L261" s="175"/>
      <c r="M261" s="179"/>
      <c r="N261" s="180"/>
      <c r="O261" s="180"/>
      <c r="P261" s="180"/>
      <c r="Q261" s="180"/>
      <c r="R261" s="180"/>
      <c r="S261" s="180"/>
      <c r="T261" s="181"/>
      <c r="AT261" s="177" t="s">
        <v>181</v>
      </c>
      <c r="AU261" s="177" t="s">
        <v>179</v>
      </c>
      <c r="AV261" s="174" t="s">
        <v>83</v>
      </c>
      <c r="AW261" s="174" t="s">
        <v>36</v>
      </c>
      <c r="AX261" s="174" t="s">
        <v>75</v>
      </c>
      <c r="AY261" s="177" t="s">
        <v>171</v>
      </c>
    </row>
    <row r="262" spans="2:51" s="182" customFormat="1" ht="12">
      <c r="B262" s="183"/>
      <c r="D262" s="176" t="s">
        <v>181</v>
      </c>
      <c r="E262" s="184" t="s">
        <v>3</v>
      </c>
      <c r="F262" s="185" t="s">
        <v>296</v>
      </c>
      <c r="H262" s="186">
        <v>24</v>
      </c>
      <c r="L262" s="183"/>
      <c r="M262" s="187"/>
      <c r="N262" s="188"/>
      <c r="O262" s="188"/>
      <c r="P262" s="188"/>
      <c r="Q262" s="188"/>
      <c r="R262" s="188"/>
      <c r="S262" s="188"/>
      <c r="T262" s="189"/>
      <c r="AT262" s="184" t="s">
        <v>181</v>
      </c>
      <c r="AU262" s="184" t="s">
        <v>179</v>
      </c>
      <c r="AV262" s="182" t="s">
        <v>179</v>
      </c>
      <c r="AW262" s="182" t="s">
        <v>36</v>
      </c>
      <c r="AX262" s="182" t="s">
        <v>75</v>
      </c>
      <c r="AY262" s="184" t="s">
        <v>171</v>
      </c>
    </row>
    <row r="263" spans="2:51" s="174" customFormat="1" ht="12">
      <c r="B263" s="175"/>
      <c r="D263" s="176" t="s">
        <v>181</v>
      </c>
      <c r="E263" s="177" t="s">
        <v>3</v>
      </c>
      <c r="F263" s="178" t="s">
        <v>396</v>
      </c>
      <c r="H263" s="177" t="s">
        <v>3</v>
      </c>
      <c r="L263" s="175"/>
      <c r="M263" s="179"/>
      <c r="N263" s="180"/>
      <c r="O263" s="180"/>
      <c r="P263" s="180"/>
      <c r="Q263" s="180"/>
      <c r="R263" s="180"/>
      <c r="S263" s="180"/>
      <c r="T263" s="181"/>
      <c r="AT263" s="177" t="s">
        <v>181</v>
      </c>
      <c r="AU263" s="177" t="s">
        <v>179</v>
      </c>
      <c r="AV263" s="174" t="s">
        <v>83</v>
      </c>
      <c r="AW263" s="174" t="s">
        <v>36</v>
      </c>
      <c r="AX263" s="174" t="s">
        <v>75</v>
      </c>
      <c r="AY263" s="177" t="s">
        <v>171</v>
      </c>
    </row>
    <row r="264" spans="2:51" s="182" customFormat="1" ht="12">
      <c r="B264" s="183"/>
      <c r="D264" s="176" t="s">
        <v>181</v>
      </c>
      <c r="E264" s="184" t="s">
        <v>3</v>
      </c>
      <c r="F264" s="185" t="s">
        <v>261</v>
      </c>
      <c r="H264" s="186">
        <v>16</v>
      </c>
      <c r="L264" s="183"/>
      <c r="M264" s="187"/>
      <c r="N264" s="188"/>
      <c r="O264" s="188"/>
      <c r="P264" s="188"/>
      <c r="Q264" s="188"/>
      <c r="R264" s="188"/>
      <c r="S264" s="188"/>
      <c r="T264" s="189"/>
      <c r="AT264" s="184" t="s">
        <v>181</v>
      </c>
      <c r="AU264" s="184" t="s">
        <v>179</v>
      </c>
      <c r="AV264" s="182" t="s">
        <v>179</v>
      </c>
      <c r="AW264" s="182" t="s">
        <v>36</v>
      </c>
      <c r="AX264" s="182" t="s">
        <v>75</v>
      </c>
      <c r="AY264" s="184" t="s">
        <v>171</v>
      </c>
    </row>
    <row r="265" spans="2:51" s="174" customFormat="1" ht="12">
      <c r="B265" s="175"/>
      <c r="D265" s="176" t="s">
        <v>181</v>
      </c>
      <c r="E265" s="177" t="s">
        <v>3</v>
      </c>
      <c r="F265" s="178" t="s">
        <v>397</v>
      </c>
      <c r="H265" s="177" t="s">
        <v>3</v>
      </c>
      <c r="L265" s="175"/>
      <c r="M265" s="179"/>
      <c r="N265" s="180"/>
      <c r="O265" s="180"/>
      <c r="P265" s="180"/>
      <c r="Q265" s="180"/>
      <c r="R265" s="180"/>
      <c r="S265" s="180"/>
      <c r="T265" s="181"/>
      <c r="AT265" s="177" t="s">
        <v>181</v>
      </c>
      <c r="AU265" s="177" t="s">
        <v>179</v>
      </c>
      <c r="AV265" s="174" t="s">
        <v>83</v>
      </c>
      <c r="AW265" s="174" t="s">
        <v>36</v>
      </c>
      <c r="AX265" s="174" t="s">
        <v>75</v>
      </c>
      <c r="AY265" s="177" t="s">
        <v>171</v>
      </c>
    </row>
    <row r="266" spans="2:51" s="182" customFormat="1" ht="12">
      <c r="B266" s="183"/>
      <c r="D266" s="176" t="s">
        <v>181</v>
      </c>
      <c r="E266" s="184" t="s">
        <v>3</v>
      </c>
      <c r="F266" s="185" t="s">
        <v>314</v>
      </c>
      <c r="H266" s="186">
        <v>27</v>
      </c>
      <c r="L266" s="183"/>
      <c r="M266" s="187"/>
      <c r="N266" s="188"/>
      <c r="O266" s="188"/>
      <c r="P266" s="188"/>
      <c r="Q266" s="188"/>
      <c r="R266" s="188"/>
      <c r="S266" s="188"/>
      <c r="T266" s="189"/>
      <c r="AT266" s="184" t="s">
        <v>181</v>
      </c>
      <c r="AU266" s="184" t="s">
        <v>179</v>
      </c>
      <c r="AV266" s="182" t="s">
        <v>179</v>
      </c>
      <c r="AW266" s="182" t="s">
        <v>36</v>
      </c>
      <c r="AX266" s="182" t="s">
        <v>75</v>
      </c>
      <c r="AY266" s="184" t="s">
        <v>171</v>
      </c>
    </row>
    <row r="267" spans="2:51" s="190" customFormat="1" ht="12">
      <c r="B267" s="191"/>
      <c r="D267" s="176" t="s">
        <v>181</v>
      </c>
      <c r="E267" s="192" t="s">
        <v>3</v>
      </c>
      <c r="F267" s="193" t="s">
        <v>184</v>
      </c>
      <c r="H267" s="194">
        <v>67</v>
      </c>
      <c r="L267" s="191"/>
      <c r="M267" s="195"/>
      <c r="N267" s="196"/>
      <c r="O267" s="196"/>
      <c r="P267" s="196"/>
      <c r="Q267" s="196"/>
      <c r="R267" s="196"/>
      <c r="S267" s="196"/>
      <c r="T267" s="197"/>
      <c r="AT267" s="192" t="s">
        <v>181</v>
      </c>
      <c r="AU267" s="192" t="s">
        <v>179</v>
      </c>
      <c r="AV267" s="190" t="s">
        <v>178</v>
      </c>
      <c r="AW267" s="190" t="s">
        <v>36</v>
      </c>
      <c r="AX267" s="190" t="s">
        <v>83</v>
      </c>
      <c r="AY267" s="192" t="s">
        <v>171</v>
      </c>
    </row>
    <row r="268" spans="1:65" s="92" customFormat="1" ht="21.75" customHeight="1">
      <c r="A268" s="89"/>
      <c r="B268" s="90"/>
      <c r="C268" s="161" t="s">
        <v>398</v>
      </c>
      <c r="D268" s="161" t="s">
        <v>173</v>
      </c>
      <c r="E268" s="162" t="s">
        <v>399</v>
      </c>
      <c r="F268" s="163" t="s">
        <v>400</v>
      </c>
      <c r="G268" s="164" t="s">
        <v>284</v>
      </c>
      <c r="H268" s="165">
        <v>23</v>
      </c>
      <c r="I268" s="75"/>
      <c r="J268" s="166">
        <f>ROUND(I268*H268,2)</f>
        <v>0</v>
      </c>
      <c r="K268" s="163" t="s">
        <v>177</v>
      </c>
      <c r="L268" s="90"/>
      <c r="M268" s="167" t="s">
        <v>3</v>
      </c>
      <c r="N268" s="168" t="s">
        <v>47</v>
      </c>
      <c r="O268" s="169"/>
      <c r="P268" s="170">
        <f>O268*H268</f>
        <v>0</v>
      </c>
      <c r="Q268" s="170">
        <v>0.06355</v>
      </c>
      <c r="R268" s="170">
        <f>Q268*H268</f>
        <v>1.46165</v>
      </c>
      <c r="S268" s="170">
        <v>0</v>
      </c>
      <c r="T268" s="171">
        <f>S268*H268</f>
        <v>0</v>
      </c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R268" s="172" t="s">
        <v>178</v>
      </c>
      <c r="AT268" s="172" t="s">
        <v>173</v>
      </c>
      <c r="AU268" s="172" t="s">
        <v>179</v>
      </c>
      <c r="AY268" s="82" t="s">
        <v>171</v>
      </c>
      <c r="BE268" s="173">
        <f>IF(N268="základní",J268,0)</f>
        <v>0</v>
      </c>
      <c r="BF268" s="173">
        <f>IF(N268="snížená",J268,0)</f>
        <v>0</v>
      </c>
      <c r="BG268" s="173">
        <f>IF(N268="zákl. přenesená",J268,0)</f>
        <v>0</v>
      </c>
      <c r="BH268" s="173">
        <f>IF(N268="sníž. přenesená",J268,0)</f>
        <v>0</v>
      </c>
      <c r="BI268" s="173">
        <f>IF(N268="nulová",J268,0)</f>
        <v>0</v>
      </c>
      <c r="BJ268" s="82" t="s">
        <v>179</v>
      </c>
      <c r="BK268" s="173">
        <f>ROUND(I268*H268,2)</f>
        <v>0</v>
      </c>
      <c r="BL268" s="82" t="s">
        <v>178</v>
      </c>
      <c r="BM268" s="172" t="s">
        <v>401</v>
      </c>
    </row>
    <row r="269" spans="2:51" s="174" customFormat="1" ht="12">
      <c r="B269" s="175"/>
      <c r="D269" s="176" t="s">
        <v>181</v>
      </c>
      <c r="E269" s="177" t="s">
        <v>3</v>
      </c>
      <c r="F269" s="178" t="s">
        <v>402</v>
      </c>
      <c r="H269" s="177" t="s">
        <v>3</v>
      </c>
      <c r="L269" s="175"/>
      <c r="M269" s="179"/>
      <c r="N269" s="180"/>
      <c r="O269" s="180"/>
      <c r="P269" s="180"/>
      <c r="Q269" s="180"/>
      <c r="R269" s="180"/>
      <c r="S269" s="180"/>
      <c r="T269" s="181"/>
      <c r="AT269" s="177" t="s">
        <v>181</v>
      </c>
      <c r="AU269" s="177" t="s">
        <v>179</v>
      </c>
      <c r="AV269" s="174" t="s">
        <v>83</v>
      </c>
      <c r="AW269" s="174" t="s">
        <v>36</v>
      </c>
      <c r="AX269" s="174" t="s">
        <v>75</v>
      </c>
      <c r="AY269" s="177" t="s">
        <v>171</v>
      </c>
    </row>
    <row r="270" spans="2:51" s="182" customFormat="1" ht="12">
      <c r="B270" s="183"/>
      <c r="D270" s="176" t="s">
        <v>181</v>
      </c>
      <c r="E270" s="184" t="s">
        <v>3</v>
      </c>
      <c r="F270" s="185" t="s">
        <v>179</v>
      </c>
      <c r="H270" s="186">
        <v>2</v>
      </c>
      <c r="L270" s="183"/>
      <c r="M270" s="187"/>
      <c r="N270" s="188"/>
      <c r="O270" s="188"/>
      <c r="P270" s="188"/>
      <c r="Q270" s="188"/>
      <c r="R270" s="188"/>
      <c r="S270" s="188"/>
      <c r="T270" s="189"/>
      <c r="AT270" s="184" t="s">
        <v>181</v>
      </c>
      <c r="AU270" s="184" t="s">
        <v>179</v>
      </c>
      <c r="AV270" s="182" t="s">
        <v>179</v>
      </c>
      <c r="AW270" s="182" t="s">
        <v>36</v>
      </c>
      <c r="AX270" s="182" t="s">
        <v>75</v>
      </c>
      <c r="AY270" s="184" t="s">
        <v>171</v>
      </c>
    </row>
    <row r="271" spans="2:51" s="174" customFormat="1" ht="12">
      <c r="B271" s="175"/>
      <c r="D271" s="176" t="s">
        <v>181</v>
      </c>
      <c r="E271" s="177" t="s">
        <v>3</v>
      </c>
      <c r="F271" s="178" t="s">
        <v>403</v>
      </c>
      <c r="H271" s="177" t="s">
        <v>3</v>
      </c>
      <c r="L271" s="175"/>
      <c r="M271" s="179"/>
      <c r="N271" s="180"/>
      <c r="O271" s="180"/>
      <c r="P271" s="180"/>
      <c r="Q271" s="180"/>
      <c r="R271" s="180"/>
      <c r="S271" s="180"/>
      <c r="T271" s="181"/>
      <c r="AT271" s="177" t="s">
        <v>181</v>
      </c>
      <c r="AU271" s="177" t="s">
        <v>179</v>
      </c>
      <c r="AV271" s="174" t="s">
        <v>83</v>
      </c>
      <c r="AW271" s="174" t="s">
        <v>36</v>
      </c>
      <c r="AX271" s="174" t="s">
        <v>75</v>
      </c>
      <c r="AY271" s="177" t="s">
        <v>171</v>
      </c>
    </row>
    <row r="272" spans="2:51" s="182" customFormat="1" ht="12">
      <c r="B272" s="183"/>
      <c r="D272" s="176" t="s">
        <v>181</v>
      </c>
      <c r="E272" s="184" t="s">
        <v>3</v>
      </c>
      <c r="F272" s="185" t="s">
        <v>8</v>
      </c>
      <c r="H272" s="186">
        <v>21</v>
      </c>
      <c r="L272" s="183"/>
      <c r="M272" s="187"/>
      <c r="N272" s="188"/>
      <c r="O272" s="188"/>
      <c r="P272" s="188"/>
      <c r="Q272" s="188"/>
      <c r="R272" s="188"/>
      <c r="S272" s="188"/>
      <c r="T272" s="189"/>
      <c r="AT272" s="184" t="s">
        <v>181</v>
      </c>
      <c r="AU272" s="184" t="s">
        <v>179</v>
      </c>
      <c r="AV272" s="182" t="s">
        <v>179</v>
      </c>
      <c r="AW272" s="182" t="s">
        <v>36</v>
      </c>
      <c r="AX272" s="182" t="s">
        <v>75</v>
      </c>
      <c r="AY272" s="184" t="s">
        <v>171</v>
      </c>
    </row>
    <row r="273" spans="2:51" s="190" customFormat="1" ht="12">
      <c r="B273" s="191"/>
      <c r="D273" s="176" t="s">
        <v>181</v>
      </c>
      <c r="E273" s="192" t="s">
        <v>3</v>
      </c>
      <c r="F273" s="193" t="s">
        <v>184</v>
      </c>
      <c r="H273" s="194">
        <v>23</v>
      </c>
      <c r="L273" s="191"/>
      <c r="M273" s="195"/>
      <c r="N273" s="196"/>
      <c r="O273" s="196"/>
      <c r="P273" s="196"/>
      <c r="Q273" s="196"/>
      <c r="R273" s="196"/>
      <c r="S273" s="196"/>
      <c r="T273" s="197"/>
      <c r="AT273" s="192" t="s">
        <v>181</v>
      </c>
      <c r="AU273" s="192" t="s">
        <v>179</v>
      </c>
      <c r="AV273" s="190" t="s">
        <v>178</v>
      </c>
      <c r="AW273" s="190" t="s">
        <v>36</v>
      </c>
      <c r="AX273" s="190" t="s">
        <v>83</v>
      </c>
      <c r="AY273" s="192" t="s">
        <v>171</v>
      </c>
    </row>
    <row r="274" spans="1:65" s="92" customFormat="1" ht="21.75" customHeight="1">
      <c r="A274" s="89"/>
      <c r="B274" s="90"/>
      <c r="C274" s="161" t="s">
        <v>404</v>
      </c>
      <c r="D274" s="161" t="s">
        <v>173</v>
      </c>
      <c r="E274" s="162" t="s">
        <v>405</v>
      </c>
      <c r="F274" s="163" t="s">
        <v>406</v>
      </c>
      <c r="G274" s="164" t="s">
        <v>284</v>
      </c>
      <c r="H274" s="165">
        <v>8</v>
      </c>
      <c r="I274" s="75"/>
      <c r="J274" s="166">
        <f>ROUND(I274*H274,2)</f>
        <v>0</v>
      </c>
      <c r="K274" s="163" t="s">
        <v>177</v>
      </c>
      <c r="L274" s="90"/>
      <c r="M274" s="167" t="s">
        <v>3</v>
      </c>
      <c r="N274" s="168" t="s">
        <v>47</v>
      </c>
      <c r="O274" s="169"/>
      <c r="P274" s="170">
        <f>O274*H274</f>
        <v>0</v>
      </c>
      <c r="Q274" s="170">
        <v>0.09105</v>
      </c>
      <c r="R274" s="170">
        <f>Q274*H274</f>
        <v>0.7284</v>
      </c>
      <c r="S274" s="170">
        <v>0</v>
      </c>
      <c r="T274" s="171">
        <f>S274*H274</f>
        <v>0</v>
      </c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R274" s="172" t="s">
        <v>178</v>
      </c>
      <c r="AT274" s="172" t="s">
        <v>173</v>
      </c>
      <c r="AU274" s="172" t="s">
        <v>179</v>
      </c>
      <c r="AY274" s="82" t="s">
        <v>171</v>
      </c>
      <c r="BE274" s="173">
        <f>IF(N274="základní",J274,0)</f>
        <v>0</v>
      </c>
      <c r="BF274" s="173">
        <f>IF(N274="snížená",J274,0)</f>
        <v>0</v>
      </c>
      <c r="BG274" s="173">
        <f>IF(N274="zákl. přenesená",J274,0)</f>
        <v>0</v>
      </c>
      <c r="BH274" s="173">
        <f>IF(N274="sníž. přenesená",J274,0)</f>
        <v>0</v>
      </c>
      <c r="BI274" s="173">
        <f>IF(N274="nulová",J274,0)</f>
        <v>0</v>
      </c>
      <c r="BJ274" s="82" t="s">
        <v>179</v>
      </c>
      <c r="BK274" s="173">
        <f>ROUND(I274*H274,2)</f>
        <v>0</v>
      </c>
      <c r="BL274" s="82" t="s">
        <v>178</v>
      </c>
      <c r="BM274" s="172" t="s">
        <v>407</v>
      </c>
    </row>
    <row r="275" spans="2:51" s="174" customFormat="1" ht="12">
      <c r="B275" s="175"/>
      <c r="D275" s="176" t="s">
        <v>181</v>
      </c>
      <c r="E275" s="177" t="s">
        <v>3</v>
      </c>
      <c r="F275" s="178" t="s">
        <v>408</v>
      </c>
      <c r="H275" s="177" t="s">
        <v>3</v>
      </c>
      <c r="L275" s="175"/>
      <c r="M275" s="179"/>
      <c r="N275" s="180"/>
      <c r="O275" s="180"/>
      <c r="P275" s="180"/>
      <c r="Q275" s="180"/>
      <c r="R275" s="180"/>
      <c r="S275" s="180"/>
      <c r="T275" s="181"/>
      <c r="AT275" s="177" t="s">
        <v>181</v>
      </c>
      <c r="AU275" s="177" t="s">
        <v>179</v>
      </c>
      <c r="AV275" s="174" t="s">
        <v>83</v>
      </c>
      <c r="AW275" s="174" t="s">
        <v>36</v>
      </c>
      <c r="AX275" s="174" t="s">
        <v>75</v>
      </c>
      <c r="AY275" s="177" t="s">
        <v>171</v>
      </c>
    </row>
    <row r="276" spans="2:51" s="182" customFormat="1" ht="12">
      <c r="B276" s="183"/>
      <c r="D276" s="176" t="s">
        <v>181</v>
      </c>
      <c r="E276" s="184" t="s">
        <v>3</v>
      </c>
      <c r="F276" s="185" t="s">
        <v>219</v>
      </c>
      <c r="H276" s="186">
        <v>8</v>
      </c>
      <c r="L276" s="183"/>
      <c r="M276" s="187"/>
      <c r="N276" s="188"/>
      <c r="O276" s="188"/>
      <c r="P276" s="188"/>
      <c r="Q276" s="188"/>
      <c r="R276" s="188"/>
      <c r="S276" s="188"/>
      <c r="T276" s="189"/>
      <c r="AT276" s="184" t="s">
        <v>181</v>
      </c>
      <c r="AU276" s="184" t="s">
        <v>179</v>
      </c>
      <c r="AV276" s="182" t="s">
        <v>179</v>
      </c>
      <c r="AW276" s="182" t="s">
        <v>36</v>
      </c>
      <c r="AX276" s="182" t="s">
        <v>75</v>
      </c>
      <c r="AY276" s="184" t="s">
        <v>171</v>
      </c>
    </row>
    <row r="277" spans="2:51" s="190" customFormat="1" ht="12">
      <c r="B277" s="191"/>
      <c r="D277" s="176" t="s">
        <v>181</v>
      </c>
      <c r="E277" s="192" t="s">
        <v>3</v>
      </c>
      <c r="F277" s="193" t="s">
        <v>184</v>
      </c>
      <c r="H277" s="194">
        <v>8</v>
      </c>
      <c r="L277" s="191"/>
      <c r="M277" s="195"/>
      <c r="N277" s="196"/>
      <c r="O277" s="196"/>
      <c r="P277" s="196"/>
      <c r="Q277" s="196"/>
      <c r="R277" s="196"/>
      <c r="S277" s="196"/>
      <c r="T277" s="197"/>
      <c r="AT277" s="192" t="s">
        <v>181</v>
      </c>
      <c r="AU277" s="192" t="s">
        <v>179</v>
      </c>
      <c r="AV277" s="190" t="s">
        <v>178</v>
      </c>
      <c r="AW277" s="190" t="s">
        <v>36</v>
      </c>
      <c r="AX277" s="190" t="s">
        <v>83</v>
      </c>
      <c r="AY277" s="192" t="s">
        <v>171</v>
      </c>
    </row>
    <row r="278" spans="1:65" s="92" customFormat="1" ht="21.75" customHeight="1">
      <c r="A278" s="89"/>
      <c r="B278" s="90"/>
      <c r="C278" s="161" t="s">
        <v>409</v>
      </c>
      <c r="D278" s="161" t="s">
        <v>173</v>
      </c>
      <c r="E278" s="162" t="s">
        <v>410</v>
      </c>
      <c r="F278" s="163" t="s">
        <v>411</v>
      </c>
      <c r="G278" s="164" t="s">
        <v>284</v>
      </c>
      <c r="H278" s="165">
        <v>6</v>
      </c>
      <c r="I278" s="75"/>
      <c r="J278" s="166">
        <f>ROUND(I278*H278,2)</f>
        <v>0</v>
      </c>
      <c r="K278" s="163" t="s">
        <v>177</v>
      </c>
      <c r="L278" s="90"/>
      <c r="M278" s="167" t="s">
        <v>3</v>
      </c>
      <c r="N278" s="168" t="s">
        <v>47</v>
      </c>
      <c r="O278" s="169"/>
      <c r="P278" s="170">
        <f>O278*H278</f>
        <v>0</v>
      </c>
      <c r="Q278" s="170">
        <v>0.10905</v>
      </c>
      <c r="R278" s="170">
        <f>Q278*H278</f>
        <v>0.6543</v>
      </c>
      <c r="S278" s="170">
        <v>0</v>
      </c>
      <c r="T278" s="171">
        <f>S278*H278</f>
        <v>0</v>
      </c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R278" s="172" t="s">
        <v>178</v>
      </c>
      <c r="AT278" s="172" t="s">
        <v>173</v>
      </c>
      <c r="AU278" s="172" t="s">
        <v>179</v>
      </c>
      <c r="AY278" s="82" t="s">
        <v>171</v>
      </c>
      <c r="BE278" s="173">
        <f>IF(N278="základní",J278,0)</f>
        <v>0</v>
      </c>
      <c r="BF278" s="173">
        <f>IF(N278="snížená",J278,0)</f>
        <v>0</v>
      </c>
      <c r="BG278" s="173">
        <f>IF(N278="zákl. přenesená",J278,0)</f>
        <v>0</v>
      </c>
      <c r="BH278" s="173">
        <f>IF(N278="sníž. přenesená",J278,0)</f>
        <v>0</v>
      </c>
      <c r="BI278" s="173">
        <f>IF(N278="nulová",J278,0)</f>
        <v>0</v>
      </c>
      <c r="BJ278" s="82" t="s">
        <v>179</v>
      </c>
      <c r="BK278" s="173">
        <f>ROUND(I278*H278,2)</f>
        <v>0</v>
      </c>
      <c r="BL278" s="82" t="s">
        <v>178</v>
      </c>
      <c r="BM278" s="172" t="s">
        <v>412</v>
      </c>
    </row>
    <row r="279" spans="2:51" s="174" customFormat="1" ht="12">
      <c r="B279" s="175"/>
      <c r="D279" s="176" t="s">
        <v>181</v>
      </c>
      <c r="E279" s="177" t="s">
        <v>3</v>
      </c>
      <c r="F279" s="178" t="s">
        <v>413</v>
      </c>
      <c r="H279" s="177" t="s">
        <v>3</v>
      </c>
      <c r="L279" s="175"/>
      <c r="M279" s="179"/>
      <c r="N279" s="180"/>
      <c r="O279" s="180"/>
      <c r="P279" s="180"/>
      <c r="Q279" s="180"/>
      <c r="R279" s="180"/>
      <c r="S279" s="180"/>
      <c r="T279" s="181"/>
      <c r="AT279" s="177" t="s">
        <v>181</v>
      </c>
      <c r="AU279" s="177" t="s">
        <v>179</v>
      </c>
      <c r="AV279" s="174" t="s">
        <v>83</v>
      </c>
      <c r="AW279" s="174" t="s">
        <v>36</v>
      </c>
      <c r="AX279" s="174" t="s">
        <v>75</v>
      </c>
      <c r="AY279" s="177" t="s">
        <v>171</v>
      </c>
    </row>
    <row r="280" spans="2:51" s="182" customFormat="1" ht="12">
      <c r="B280" s="183"/>
      <c r="D280" s="176" t="s">
        <v>181</v>
      </c>
      <c r="E280" s="184" t="s">
        <v>3</v>
      </c>
      <c r="F280" s="185" t="s">
        <v>210</v>
      </c>
      <c r="H280" s="186">
        <v>6</v>
      </c>
      <c r="L280" s="183"/>
      <c r="M280" s="187"/>
      <c r="N280" s="188"/>
      <c r="O280" s="188"/>
      <c r="P280" s="188"/>
      <c r="Q280" s="188"/>
      <c r="R280" s="188"/>
      <c r="S280" s="188"/>
      <c r="T280" s="189"/>
      <c r="AT280" s="184" t="s">
        <v>181</v>
      </c>
      <c r="AU280" s="184" t="s">
        <v>179</v>
      </c>
      <c r="AV280" s="182" t="s">
        <v>179</v>
      </c>
      <c r="AW280" s="182" t="s">
        <v>36</v>
      </c>
      <c r="AX280" s="182" t="s">
        <v>75</v>
      </c>
      <c r="AY280" s="184" t="s">
        <v>171</v>
      </c>
    </row>
    <row r="281" spans="2:51" s="190" customFormat="1" ht="12">
      <c r="B281" s="191"/>
      <c r="D281" s="176" t="s">
        <v>181</v>
      </c>
      <c r="E281" s="192" t="s">
        <v>3</v>
      </c>
      <c r="F281" s="193" t="s">
        <v>184</v>
      </c>
      <c r="H281" s="194">
        <v>6</v>
      </c>
      <c r="L281" s="191"/>
      <c r="M281" s="195"/>
      <c r="N281" s="196"/>
      <c r="O281" s="196"/>
      <c r="P281" s="196"/>
      <c r="Q281" s="196"/>
      <c r="R281" s="196"/>
      <c r="S281" s="196"/>
      <c r="T281" s="197"/>
      <c r="AT281" s="192" t="s">
        <v>181</v>
      </c>
      <c r="AU281" s="192" t="s">
        <v>179</v>
      </c>
      <c r="AV281" s="190" t="s">
        <v>178</v>
      </c>
      <c r="AW281" s="190" t="s">
        <v>36</v>
      </c>
      <c r="AX281" s="190" t="s">
        <v>83</v>
      </c>
      <c r="AY281" s="192" t="s">
        <v>171</v>
      </c>
    </row>
    <row r="282" spans="1:65" s="92" customFormat="1" ht="21.75" customHeight="1">
      <c r="A282" s="89"/>
      <c r="B282" s="90"/>
      <c r="C282" s="161" t="s">
        <v>414</v>
      </c>
      <c r="D282" s="161" t="s">
        <v>173</v>
      </c>
      <c r="E282" s="162" t="s">
        <v>415</v>
      </c>
      <c r="F282" s="163" t="s">
        <v>416</v>
      </c>
      <c r="G282" s="164" t="s">
        <v>284</v>
      </c>
      <c r="H282" s="165">
        <v>6</v>
      </c>
      <c r="I282" s="75"/>
      <c r="J282" s="166">
        <f>ROUND(I282*H282,2)</f>
        <v>0</v>
      </c>
      <c r="K282" s="163" t="s">
        <v>177</v>
      </c>
      <c r="L282" s="90"/>
      <c r="M282" s="167" t="s">
        <v>3</v>
      </c>
      <c r="N282" s="168" t="s">
        <v>47</v>
      </c>
      <c r="O282" s="169"/>
      <c r="P282" s="170">
        <f>O282*H282</f>
        <v>0</v>
      </c>
      <c r="Q282" s="170">
        <v>0.12705</v>
      </c>
      <c r="R282" s="170">
        <f>Q282*H282</f>
        <v>0.7623</v>
      </c>
      <c r="S282" s="170">
        <v>0</v>
      </c>
      <c r="T282" s="171">
        <f>S282*H282</f>
        <v>0</v>
      </c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R282" s="172" t="s">
        <v>178</v>
      </c>
      <c r="AT282" s="172" t="s">
        <v>173</v>
      </c>
      <c r="AU282" s="172" t="s">
        <v>179</v>
      </c>
      <c r="AY282" s="82" t="s">
        <v>171</v>
      </c>
      <c r="BE282" s="173">
        <f>IF(N282="základní",J282,0)</f>
        <v>0</v>
      </c>
      <c r="BF282" s="173">
        <f>IF(N282="snížená",J282,0)</f>
        <v>0</v>
      </c>
      <c r="BG282" s="173">
        <f>IF(N282="zákl. přenesená",J282,0)</f>
        <v>0</v>
      </c>
      <c r="BH282" s="173">
        <f>IF(N282="sníž. přenesená",J282,0)</f>
        <v>0</v>
      </c>
      <c r="BI282" s="173">
        <f>IF(N282="nulová",J282,0)</f>
        <v>0</v>
      </c>
      <c r="BJ282" s="82" t="s">
        <v>179</v>
      </c>
      <c r="BK282" s="173">
        <f>ROUND(I282*H282,2)</f>
        <v>0</v>
      </c>
      <c r="BL282" s="82" t="s">
        <v>178</v>
      </c>
      <c r="BM282" s="172" t="s">
        <v>417</v>
      </c>
    </row>
    <row r="283" spans="2:51" s="174" customFormat="1" ht="12">
      <c r="B283" s="175"/>
      <c r="D283" s="176" t="s">
        <v>181</v>
      </c>
      <c r="E283" s="177" t="s">
        <v>3</v>
      </c>
      <c r="F283" s="178" t="s">
        <v>418</v>
      </c>
      <c r="H283" s="177" t="s">
        <v>3</v>
      </c>
      <c r="L283" s="175"/>
      <c r="M283" s="179"/>
      <c r="N283" s="180"/>
      <c r="O283" s="180"/>
      <c r="P283" s="180"/>
      <c r="Q283" s="180"/>
      <c r="R283" s="180"/>
      <c r="S283" s="180"/>
      <c r="T283" s="181"/>
      <c r="AT283" s="177" t="s">
        <v>181</v>
      </c>
      <c r="AU283" s="177" t="s">
        <v>179</v>
      </c>
      <c r="AV283" s="174" t="s">
        <v>83</v>
      </c>
      <c r="AW283" s="174" t="s">
        <v>36</v>
      </c>
      <c r="AX283" s="174" t="s">
        <v>75</v>
      </c>
      <c r="AY283" s="177" t="s">
        <v>171</v>
      </c>
    </row>
    <row r="284" spans="2:51" s="182" customFormat="1" ht="12">
      <c r="B284" s="183"/>
      <c r="D284" s="176" t="s">
        <v>181</v>
      </c>
      <c r="E284" s="184" t="s">
        <v>3</v>
      </c>
      <c r="F284" s="185" t="s">
        <v>210</v>
      </c>
      <c r="H284" s="186">
        <v>6</v>
      </c>
      <c r="L284" s="183"/>
      <c r="M284" s="187"/>
      <c r="N284" s="188"/>
      <c r="O284" s="188"/>
      <c r="P284" s="188"/>
      <c r="Q284" s="188"/>
      <c r="R284" s="188"/>
      <c r="S284" s="188"/>
      <c r="T284" s="189"/>
      <c r="AT284" s="184" t="s">
        <v>181</v>
      </c>
      <c r="AU284" s="184" t="s">
        <v>179</v>
      </c>
      <c r="AV284" s="182" t="s">
        <v>179</v>
      </c>
      <c r="AW284" s="182" t="s">
        <v>36</v>
      </c>
      <c r="AX284" s="182" t="s">
        <v>75</v>
      </c>
      <c r="AY284" s="184" t="s">
        <v>171</v>
      </c>
    </row>
    <row r="285" spans="2:51" s="190" customFormat="1" ht="12">
      <c r="B285" s="191"/>
      <c r="D285" s="176" t="s">
        <v>181</v>
      </c>
      <c r="E285" s="192" t="s">
        <v>3</v>
      </c>
      <c r="F285" s="193" t="s">
        <v>184</v>
      </c>
      <c r="H285" s="194">
        <v>6</v>
      </c>
      <c r="L285" s="191"/>
      <c r="M285" s="195"/>
      <c r="N285" s="196"/>
      <c r="O285" s="196"/>
      <c r="P285" s="196"/>
      <c r="Q285" s="196"/>
      <c r="R285" s="196"/>
      <c r="S285" s="196"/>
      <c r="T285" s="197"/>
      <c r="AT285" s="192" t="s">
        <v>181</v>
      </c>
      <c r="AU285" s="192" t="s">
        <v>179</v>
      </c>
      <c r="AV285" s="190" t="s">
        <v>178</v>
      </c>
      <c r="AW285" s="190" t="s">
        <v>36</v>
      </c>
      <c r="AX285" s="190" t="s">
        <v>83</v>
      </c>
      <c r="AY285" s="192" t="s">
        <v>171</v>
      </c>
    </row>
    <row r="286" spans="1:65" s="92" customFormat="1" ht="16.5" customHeight="1">
      <c r="A286" s="89"/>
      <c r="B286" s="90"/>
      <c r="C286" s="161" t="s">
        <v>419</v>
      </c>
      <c r="D286" s="161" t="s">
        <v>173</v>
      </c>
      <c r="E286" s="162" t="s">
        <v>420</v>
      </c>
      <c r="F286" s="163" t="s">
        <v>421</v>
      </c>
      <c r="G286" s="164" t="s">
        <v>187</v>
      </c>
      <c r="H286" s="165">
        <v>0.45</v>
      </c>
      <c r="I286" s="75"/>
      <c r="J286" s="166">
        <f>ROUND(I286*H286,2)</f>
        <v>0</v>
      </c>
      <c r="K286" s="163" t="s">
        <v>177</v>
      </c>
      <c r="L286" s="90"/>
      <c r="M286" s="167" t="s">
        <v>3</v>
      </c>
      <c r="N286" s="168" t="s">
        <v>47</v>
      </c>
      <c r="O286" s="169"/>
      <c r="P286" s="170">
        <f>O286*H286</f>
        <v>0</v>
      </c>
      <c r="Q286" s="170">
        <v>2.4533</v>
      </c>
      <c r="R286" s="170">
        <f>Q286*H286</f>
        <v>1.103985</v>
      </c>
      <c r="S286" s="170">
        <v>0</v>
      </c>
      <c r="T286" s="171">
        <f>S286*H286</f>
        <v>0</v>
      </c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R286" s="172" t="s">
        <v>178</v>
      </c>
      <c r="AT286" s="172" t="s">
        <v>173</v>
      </c>
      <c r="AU286" s="172" t="s">
        <v>179</v>
      </c>
      <c r="AY286" s="82" t="s">
        <v>171</v>
      </c>
      <c r="BE286" s="173">
        <f>IF(N286="základní",J286,0)</f>
        <v>0</v>
      </c>
      <c r="BF286" s="173">
        <f>IF(N286="snížená",J286,0)</f>
        <v>0</v>
      </c>
      <c r="BG286" s="173">
        <f>IF(N286="zákl. přenesená",J286,0)</f>
        <v>0</v>
      </c>
      <c r="BH286" s="173">
        <f>IF(N286="sníž. přenesená",J286,0)</f>
        <v>0</v>
      </c>
      <c r="BI286" s="173">
        <f>IF(N286="nulová",J286,0)</f>
        <v>0</v>
      </c>
      <c r="BJ286" s="82" t="s">
        <v>179</v>
      </c>
      <c r="BK286" s="173">
        <f>ROUND(I286*H286,2)</f>
        <v>0</v>
      </c>
      <c r="BL286" s="82" t="s">
        <v>178</v>
      </c>
      <c r="BM286" s="172" t="s">
        <v>422</v>
      </c>
    </row>
    <row r="287" spans="2:51" s="174" customFormat="1" ht="12">
      <c r="B287" s="175"/>
      <c r="D287" s="176" t="s">
        <v>181</v>
      </c>
      <c r="E287" s="177" t="s">
        <v>3</v>
      </c>
      <c r="F287" s="178" t="s">
        <v>423</v>
      </c>
      <c r="H287" s="177" t="s">
        <v>3</v>
      </c>
      <c r="L287" s="175"/>
      <c r="M287" s="179"/>
      <c r="N287" s="180"/>
      <c r="O287" s="180"/>
      <c r="P287" s="180"/>
      <c r="Q287" s="180"/>
      <c r="R287" s="180"/>
      <c r="S287" s="180"/>
      <c r="T287" s="181"/>
      <c r="AT287" s="177" t="s">
        <v>181</v>
      </c>
      <c r="AU287" s="177" t="s">
        <v>179</v>
      </c>
      <c r="AV287" s="174" t="s">
        <v>83</v>
      </c>
      <c r="AW287" s="174" t="s">
        <v>36</v>
      </c>
      <c r="AX287" s="174" t="s">
        <v>75</v>
      </c>
      <c r="AY287" s="177" t="s">
        <v>171</v>
      </c>
    </row>
    <row r="288" spans="2:51" s="182" customFormat="1" ht="12">
      <c r="B288" s="183"/>
      <c r="D288" s="176" t="s">
        <v>181</v>
      </c>
      <c r="E288" s="184" t="s">
        <v>3</v>
      </c>
      <c r="F288" s="185" t="s">
        <v>424</v>
      </c>
      <c r="H288" s="186">
        <v>0.45</v>
      </c>
      <c r="L288" s="183"/>
      <c r="M288" s="187"/>
      <c r="N288" s="188"/>
      <c r="O288" s="188"/>
      <c r="P288" s="188"/>
      <c r="Q288" s="188"/>
      <c r="R288" s="188"/>
      <c r="S288" s="188"/>
      <c r="T288" s="189"/>
      <c r="AT288" s="184" t="s">
        <v>181</v>
      </c>
      <c r="AU288" s="184" t="s">
        <v>179</v>
      </c>
      <c r="AV288" s="182" t="s">
        <v>179</v>
      </c>
      <c r="AW288" s="182" t="s">
        <v>36</v>
      </c>
      <c r="AX288" s="182" t="s">
        <v>75</v>
      </c>
      <c r="AY288" s="184" t="s">
        <v>171</v>
      </c>
    </row>
    <row r="289" spans="2:51" s="190" customFormat="1" ht="12">
      <c r="B289" s="191"/>
      <c r="D289" s="176" t="s">
        <v>181</v>
      </c>
      <c r="E289" s="192" t="s">
        <v>3</v>
      </c>
      <c r="F289" s="193" t="s">
        <v>184</v>
      </c>
      <c r="H289" s="194">
        <v>0.45</v>
      </c>
      <c r="L289" s="191"/>
      <c r="M289" s="195"/>
      <c r="N289" s="196"/>
      <c r="O289" s="196"/>
      <c r="P289" s="196"/>
      <c r="Q289" s="196"/>
      <c r="R289" s="196"/>
      <c r="S289" s="196"/>
      <c r="T289" s="197"/>
      <c r="AT289" s="192" t="s">
        <v>181</v>
      </c>
      <c r="AU289" s="192" t="s">
        <v>179</v>
      </c>
      <c r="AV289" s="190" t="s">
        <v>178</v>
      </c>
      <c r="AW289" s="190" t="s">
        <v>36</v>
      </c>
      <c r="AX289" s="190" t="s">
        <v>83</v>
      </c>
      <c r="AY289" s="192" t="s">
        <v>171</v>
      </c>
    </row>
    <row r="290" spans="1:65" s="92" customFormat="1" ht="33" customHeight="1">
      <c r="A290" s="89"/>
      <c r="B290" s="90"/>
      <c r="C290" s="161" t="s">
        <v>425</v>
      </c>
      <c r="D290" s="161" t="s">
        <v>173</v>
      </c>
      <c r="E290" s="162" t="s">
        <v>426</v>
      </c>
      <c r="F290" s="163" t="s">
        <v>427</v>
      </c>
      <c r="G290" s="164" t="s">
        <v>176</v>
      </c>
      <c r="H290" s="165">
        <v>4</v>
      </c>
      <c r="I290" s="75"/>
      <c r="J290" s="166">
        <f>ROUND(I290*H290,2)</f>
        <v>0</v>
      </c>
      <c r="K290" s="163" t="s">
        <v>177</v>
      </c>
      <c r="L290" s="90"/>
      <c r="M290" s="167" t="s">
        <v>3</v>
      </c>
      <c r="N290" s="168" t="s">
        <v>47</v>
      </c>
      <c r="O290" s="169"/>
      <c r="P290" s="170">
        <f>O290*H290</f>
        <v>0</v>
      </c>
      <c r="Q290" s="170">
        <v>0.01052</v>
      </c>
      <c r="R290" s="170">
        <f>Q290*H290</f>
        <v>0.04208</v>
      </c>
      <c r="S290" s="170">
        <v>0</v>
      </c>
      <c r="T290" s="171">
        <f>S290*H290</f>
        <v>0</v>
      </c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R290" s="172" t="s">
        <v>178</v>
      </c>
      <c r="AT290" s="172" t="s">
        <v>173</v>
      </c>
      <c r="AU290" s="172" t="s">
        <v>179</v>
      </c>
      <c r="AY290" s="82" t="s">
        <v>171</v>
      </c>
      <c r="BE290" s="173">
        <f>IF(N290="základní",J290,0)</f>
        <v>0</v>
      </c>
      <c r="BF290" s="173">
        <f>IF(N290="snížená",J290,0)</f>
        <v>0</v>
      </c>
      <c r="BG290" s="173">
        <f>IF(N290="zákl. přenesená",J290,0)</f>
        <v>0</v>
      </c>
      <c r="BH290" s="173">
        <f>IF(N290="sníž. přenesená",J290,0)</f>
        <v>0</v>
      </c>
      <c r="BI290" s="173">
        <f>IF(N290="nulová",J290,0)</f>
        <v>0</v>
      </c>
      <c r="BJ290" s="82" t="s">
        <v>179</v>
      </c>
      <c r="BK290" s="173">
        <f>ROUND(I290*H290,2)</f>
        <v>0</v>
      </c>
      <c r="BL290" s="82" t="s">
        <v>178</v>
      </c>
      <c r="BM290" s="172" t="s">
        <v>428</v>
      </c>
    </row>
    <row r="291" spans="2:51" s="174" customFormat="1" ht="12">
      <c r="B291" s="175"/>
      <c r="D291" s="176" t="s">
        <v>181</v>
      </c>
      <c r="E291" s="177" t="s">
        <v>3</v>
      </c>
      <c r="F291" s="178" t="s">
        <v>429</v>
      </c>
      <c r="H291" s="177" t="s">
        <v>3</v>
      </c>
      <c r="L291" s="175"/>
      <c r="M291" s="179"/>
      <c r="N291" s="180"/>
      <c r="O291" s="180"/>
      <c r="P291" s="180"/>
      <c r="Q291" s="180"/>
      <c r="R291" s="180"/>
      <c r="S291" s="180"/>
      <c r="T291" s="181"/>
      <c r="AT291" s="177" t="s">
        <v>181</v>
      </c>
      <c r="AU291" s="177" t="s">
        <v>179</v>
      </c>
      <c r="AV291" s="174" t="s">
        <v>83</v>
      </c>
      <c r="AW291" s="174" t="s">
        <v>36</v>
      </c>
      <c r="AX291" s="174" t="s">
        <v>75</v>
      </c>
      <c r="AY291" s="177" t="s">
        <v>171</v>
      </c>
    </row>
    <row r="292" spans="2:51" s="182" customFormat="1" ht="12">
      <c r="B292" s="183"/>
      <c r="D292" s="176" t="s">
        <v>181</v>
      </c>
      <c r="E292" s="184" t="s">
        <v>3</v>
      </c>
      <c r="F292" s="185" t="s">
        <v>430</v>
      </c>
      <c r="H292" s="186">
        <v>4</v>
      </c>
      <c r="L292" s="183"/>
      <c r="M292" s="187"/>
      <c r="N292" s="188"/>
      <c r="O292" s="188"/>
      <c r="P292" s="188"/>
      <c r="Q292" s="188"/>
      <c r="R292" s="188"/>
      <c r="S292" s="188"/>
      <c r="T292" s="189"/>
      <c r="AT292" s="184" t="s">
        <v>181</v>
      </c>
      <c r="AU292" s="184" t="s">
        <v>179</v>
      </c>
      <c r="AV292" s="182" t="s">
        <v>179</v>
      </c>
      <c r="AW292" s="182" t="s">
        <v>36</v>
      </c>
      <c r="AX292" s="182" t="s">
        <v>75</v>
      </c>
      <c r="AY292" s="184" t="s">
        <v>171</v>
      </c>
    </row>
    <row r="293" spans="2:51" s="190" customFormat="1" ht="12">
      <c r="B293" s="191"/>
      <c r="D293" s="176" t="s">
        <v>181</v>
      </c>
      <c r="E293" s="192" t="s">
        <v>3</v>
      </c>
      <c r="F293" s="193" t="s">
        <v>184</v>
      </c>
      <c r="H293" s="194">
        <v>4</v>
      </c>
      <c r="L293" s="191"/>
      <c r="M293" s="195"/>
      <c r="N293" s="196"/>
      <c r="O293" s="196"/>
      <c r="P293" s="196"/>
      <c r="Q293" s="196"/>
      <c r="R293" s="196"/>
      <c r="S293" s="196"/>
      <c r="T293" s="197"/>
      <c r="AT293" s="192" t="s">
        <v>181</v>
      </c>
      <c r="AU293" s="192" t="s">
        <v>179</v>
      </c>
      <c r="AV293" s="190" t="s">
        <v>178</v>
      </c>
      <c r="AW293" s="190" t="s">
        <v>36</v>
      </c>
      <c r="AX293" s="190" t="s">
        <v>83</v>
      </c>
      <c r="AY293" s="192" t="s">
        <v>171</v>
      </c>
    </row>
    <row r="294" spans="1:65" s="92" customFormat="1" ht="33" customHeight="1">
      <c r="A294" s="89"/>
      <c r="B294" s="90"/>
      <c r="C294" s="161" t="s">
        <v>431</v>
      </c>
      <c r="D294" s="161" t="s">
        <v>173</v>
      </c>
      <c r="E294" s="162" t="s">
        <v>432</v>
      </c>
      <c r="F294" s="163" t="s">
        <v>433</v>
      </c>
      <c r="G294" s="164" t="s">
        <v>176</v>
      </c>
      <c r="H294" s="165">
        <v>4</v>
      </c>
      <c r="I294" s="75"/>
      <c r="J294" s="166">
        <f>ROUND(I294*H294,2)</f>
        <v>0</v>
      </c>
      <c r="K294" s="163" t="s">
        <v>177</v>
      </c>
      <c r="L294" s="90"/>
      <c r="M294" s="167" t="s">
        <v>3</v>
      </c>
      <c r="N294" s="168" t="s">
        <v>47</v>
      </c>
      <c r="O294" s="169"/>
      <c r="P294" s="170">
        <f>O294*H294</f>
        <v>0</v>
      </c>
      <c r="Q294" s="170">
        <v>0</v>
      </c>
      <c r="R294" s="170">
        <f>Q294*H294</f>
        <v>0</v>
      </c>
      <c r="S294" s="170">
        <v>0</v>
      </c>
      <c r="T294" s="171">
        <f>S294*H294</f>
        <v>0</v>
      </c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R294" s="172" t="s">
        <v>178</v>
      </c>
      <c r="AT294" s="172" t="s">
        <v>173</v>
      </c>
      <c r="AU294" s="172" t="s">
        <v>179</v>
      </c>
      <c r="AY294" s="82" t="s">
        <v>171</v>
      </c>
      <c r="BE294" s="173">
        <f>IF(N294="základní",J294,0)</f>
        <v>0</v>
      </c>
      <c r="BF294" s="173">
        <f>IF(N294="snížená",J294,0)</f>
        <v>0</v>
      </c>
      <c r="BG294" s="173">
        <f>IF(N294="zákl. přenesená",J294,0)</f>
        <v>0</v>
      </c>
      <c r="BH294" s="173">
        <f>IF(N294="sníž. přenesená",J294,0)</f>
        <v>0</v>
      </c>
      <c r="BI294" s="173">
        <f>IF(N294="nulová",J294,0)</f>
        <v>0</v>
      </c>
      <c r="BJ294" s="82" t="s">
        <v>179</v>
      </c>
      <c r="BK294" s="173">
        <f>ROUND(I294*H294,2)</f>
        <v>0</v>
      </c>
      <c r="BL294" s="82" t="s">
        <v>178</v>
      </c>
      <c r="BM294" s="172" t="s">
        <v>434</v>
      </c>
    </row>
    <row r="295" spans="1:65" s="92" customFormat="1" ht="24">
      <c r="A295" s="89"/>
      <c r="B295" s="90"/>
      <c r="C295" s="161" t="s">
        <v>435</v>
      </c>
      <c r="D295" s="161" t="s">
        <v>173</v>
      </c>
      <c r="E295" s="162" t="s">
        <v>436</v>
      </c>
      <c r="F295" s="163" t="s">
        <v>437</v>
      </c>
      <c r="G295" s="164" t="s">
        <v>222</v>
      </c>
      <c r="H295" s="165">
        <v>0.499</v>
      </c>
      <c r="I295" s="75"/>
      <c r="J295" s="166">
        <f>ROUND(I295*H295,2)</f>
        <v>0</v>
      </c>
      <c r="K295" s="163" t="s">
        <v>3</v>
      </c>
      <c r="L295" s="90"/>
      <c r="M295" s="167" t="s">
        <v>3</v>
      </c>
      <c r="N295" s="168" t="s">
        <v>47</v>
      </c>
      <c r="O295" s="169"/>
      <c r="P295" s="170">
        <f>O295*H295</f>
        <v>0</v>
      </c>
      <c r="Q295" s="170">
        <v>0.01709</v>
      </c>
      <c r="R295" s="170">
        <f>Q295*H295</f>
        <v>0.00852791</v>
      </c>
      <c r="S295" s="170">
        <v>0</v>
      </c>
      <c r="T295" s="171">
        <f>S295*H295</f>
        <v>0</v>
      </c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R295" s="172" t="s">
        <v>178</v>
      </c>
      <c r="AT295" s="172" t="s">
        <v>173</v>
      </c>
      <c r="AU295" s="172" t="s">
        <v>179</v>
      </c>
      <c r="AY295" s="82" t="s">
        <v>171</v>
      </c>
      <c r="BE295" s="173">
        <f>IF(N295="základní",J295,0)</f>
        <v>0</v>
      </c>
      <c r="BF295" s="173">
        <f>IF(N295="snížená",J295,0)</f>
        <v>0</v>
      </c>
      <c r="BG295" s="173">
        <f>IF(N295="zákl. přenesená",J295,0)</f>
        <v>0</v>
      </c>
      <c r="BH295" s="173">
        <f>IF(N295="sníž. přenesená",J295,0)</f>
        <v>0</v>
      </c>
      <c r="BI295" s="173">
        <f>IF(N295="nulová",J295,0)</f>
        <v>0</v>
      </c>
      <c r="BJ295" s="82" t="s">
        <v>179</v>
      </c>
      <c r="BK295" s="173">
        <f>ROUND(I295*H295,2)</f>
        <v>0</v>
      </c>
      <c r="BL295" s="82" t="s">
        <v>178</v>
      </c>
      <c r="BM295" s="172" t="s">
        <v>438</v>
      </c>
    </row>
    <row r="296" spans="2:51" s="174" customFormat="1" ht="12">
      <c r="B296" s="175"/>
      <c r="D296" s="176" t="s">
        <v>181</v>
      </c>
      <c r="E296" s="177" t="s">
        <v>3</v>
      </c>
      <c r="F296" s="178" t="s">
        <v>439</v>
      </c>
      <c r="H296" s="177" t="s">
        <v>3</v>
      </c>
      <c r="L296" s="175"/>
      <c r="M296" s="179"/>
      <c r="N296" s="180"/>
      <c r="O296" s="180"/>
      <c r="P296" s="180"/>
      <c r="Q296" s="180"/>
      <c r="R296" s="180"/>
      <c r="S296" s="180"/>
      <c r="T296" s="181"/>
      <c r="AT296" s="177" t="s">
        <v>181</v>
      </c>
      <c r="AU296" s="177" t="s">
        <v>179</v>
      </c>
      <c r="AV296" s="174" t="s">
        <v>83</v>
      </c>
      <c r="AW296" s="174" t="s">
        <v>36</v>
      </c>
      <c r="AX296" s="174" t="s">
        <v>75</v>
      </c>
      <c r="AY296" s="177" t="s">
        <v>171</v>
      </c>
    </row>
    <row r="297" spans="2:51" s="182" customFormat="1" ht="12">
      <c r="B297" s="183"/>
      <c r="D297" s="176" t="s">
        <v>181</v>
      </c>
      <c r="E297" s="184" t="s">
        <v>3</v>
      </c>
      <c r="F297" s="185" t="s">
        <v>440</v>
      </c>
      <c r="H297" s="186">
        <v>0.499</v>
      </c>
      <c r="L297" s="183"/>
      <c r="M297" s="187"/>
      <c r="N297" s="188"/>
      <c r="O297" s="188"/>
      <c r="P297" s="188"/>
      <c r="Q297" s="188"/>
      <c r="R297" s="188"/>
      <c r="S297" s="188"/>
      <c r="T297" s="189"/>
      <c r="AT297" s="184" t="s">
        <v>181</v>
      </c>
      <c r="AU297" s="184" t="s">
        <v>179</v>
      </c>
      <c r="AV297" s="182" t="s">
        <v>179</v>
      </c>
      <c r="AW297" s="182" t="s">
        <v>36</v>
      </c>
      <c r="AX297" s="182" t="s">
        <v>75</v>
      </c>
      <c r="AY297" s="184" t="s">
        <v>171</v>
      </c>
    </row>
    <row r="298" spans="2:51" s="190" customFormat="1" ht="12">
      <c r="B298" s="191"/>
      <c r="D298" s="176" t="s">
        <v>181</v>
      </c>
      <c r="E298" s="192" t="s">
        <v>3</v>
      </c>
      <c r="F298" s="193" t="s">
        <v>184</v>
      </c>
      <c r="H298" s="194">
        <v>0.499</v>
      </c>
      <c r="L298" s="191"/>
      <c r="M298" s="195"/>
      <c r="N298" s="196"/>
      <c r="O298" s="196"/>
      <c r="P298" s="196"/>
      <c r="Q298" s="196"/>
      <c r="R298" s="196"/>
      <c r="S298" s="196"/>
      <c r="T298" s="197"/>
      <c r="AT298" s="192" t="s">
        <v>181</v>
      </c>
      <c r="AU298" s="192" t="s">
        <v>179</v>
      </c>
      <c r="AV298" s="190" t="s">
        <v>178</v>
      </c>
      <c r="AW298" s="190" t="s">
        <v>36</v>
      </c>
      <c r="AX298" s="190" t="s">
        <v>83</v>
      </c>
      <c r="AY298" s="192" t="s">
        <v>171</v>
      </c>
    </row>
    <row r="299" spans="1:65" s="92" customFormat="1" ht="16.5" customHeight="1">
      <c r="A299" s="89"/>
      <c r="B299" s="90"/>
      <c r="C299" s="198" t="s">
        <v>441</v>
      </c>
      <c r="D299" s="198" t="s">
        <v>248</v>
      </c>
      <c r="E299" s="199" t="s">
        <v>442</v>
      </c>
      <c r="F299" s="200" t="s">
        <v>443</v>
      </c>
      <c r="G299" s="201" t="s">
        <v>222</v>
      </c>
      <c r="H299" s="202">
        <v>0.499</v>
      </c>
      <c r="I299" s="78"/>
      <c r="J299" s="203">
        <f>ROUND(I299*H299,2)</f>
        <v>0</v>
      </c>
      <c r="K299" s="200" t="s">
        <v>177</v>
      </c>
      <c r="L299" s="204"/>
      <c r="M299" s="205" t="s">
        <v>3</v>
      </c>
      <c r="N299" s="206" t="s">
        <v>47</v>
      </c>
      <c r="O299" s="169"/>
      <c r="P299" s="170">
        <f>O299*H299</f>
        <v>0</v>
      </c>
      <c r="Q299" s="170">
        <v>1</v>
      </c>
      <c r="R299" s="170">
        <f>Q299*H299</f>
        <v>0.499</v>
      </c>
      <c r="S299" s="170">
        <v>0</v>
      </c>
      <c r="T299" s="171">
        <f>S299*H299</f>
        <v>0</v>
      </c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R299" s="172" t="s">
        <v>219</v>
      </c>
      <c r="AT299" s="172" t="s">
        <v>248</v>
      </c>
      <c r="AU299" s="172" t="s">
        <v>179</v>
      </c>
      <c r="AY299" s="82" t="s">
        <v>171</v>
      </c>
      <c r="BE299" s="173">
        <f>IF(N299="základní",J299,0)</f>
        <v>0</v>
      </c>
      <c r="BF299" s="173">
        <f>IF(N299="snížená",J299,0)</f>
        <v>0</v>
      </c>
      <c r="BG299" s="173">
        <f>IF(N299="zákl. přenesená",J299,0)</f>
        <v>0</v>
      </c>
      <c r="BH299" s="173">
        <f>IF(N299="sníž. přenesená",J299,0)</f>
        <v>0</v>
      </c>
      <c r="BI299" s="173">
        <f>IF(N299="nulová",J299,0)</f>
        <v>0</v>
      </c>
      <c r="BJ299" s="82" t="s">
        <v>179</v>
      </c>
      <c r="BK299" s="173">
        <f>ROUND(I299*H299,2)</f>
        <v>0</v>
      </c>
      <c r="BL299" s="82" t="s">
        <v>178</v>
      </c>
      <c r="BM299" s="172" t="s">
        <v>444</v>
      </c>
    </row>
    <row r="300" spans="1:65" s="92" customFormat="1" ht="16.5" customHeight="1">
      <c r="A300" s="89"/>
      <c r="B300" s="90"/>
      <c r="C300" s="161" t="s">
        <v>445</v>
      </c>
      <c r="D300" s="161" t="s">
        <v>173</v>
      </c>
      <c r="E300" s="162" t="s">
        <v>446</v>
      </c>
      <c r="F300" s="163" t="s">
        <v>447</v>
      </c>
      <c r="G300" s="164" t="s">
        <v>256</v>
      </c>
      <c r="H300" s="165">
        <v>35.5</v>
      </c>
      <c r="I300" s="75"/>
      <c r="J300" s="166">
        <f>ROUND(I300*H300,2)</f>
        <v>0</v>
      </c>
      <c r="K300" s="163" t="s">
        <v>177</v>
      </c>
      <c r="L300" s="90"/>
      <c r="M300" s="167" t="s">
        <v>3</v>
      </c>
      <c r="N300" s="168" t="s">
        <v>47</v>
      </c>
      <c r="O300" s="169"/>
      <c r="P300" s="170">
        <f>O300*H300</f>
        <v>0</v>
      </c>
      <c r="Q300" s="170">
        <v>0.0003</v>
      </c>
      <c r="R300" s="170">
        <f>Q300*H300</f>
        <v>0.01065</v>
      </c>
      <c r="S300" s="170">
        <v>0</v>
      </c>
      <c r="T300" s="171">
        <f>S300*H300</f>
        <v>0</v>
      </c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R300" s="172" t="s">
        <v>178</v>
      </c>
      <c r="AT300" s="172" t="s">
        <v>173</v>
      </c>
      <c r="AU300" s="172" t="s">
        <v>179</v>
      </c>
      <c r="AY300" s="82" t="s">
        <v>171</v>
      </c>
      <c r="BE300" s="173">
        <f>IF(N300="základní",J300,0)</f>
        <v>0</v>
      </c>
      <c r="BF300" s="173">
        <f>IF(N300="snížená",J300,0)</f>
        <v>0</v>
      </c>
      <c r="BG300" s="173">
        <f>IF(N300="zákl. přenesená",J300,0)</f>
        <v>0</v>
      </c>
      <c r="BH300" s="173">
        <f>IF(N300="sníž. přenesená",J300,0)</f>
        <v>0</v>
      </c>
      <c r="BI300" s="173">
        <f>IF(N300="nulová",J300,0)</f>
        <v>0</v>
      </c>
      <c r="BJ300" s="82" t="s">
        <v>179</v>
      </c>
      <c r="BK300" s="173">
        <f>ROUND(I300*H300,2)</f>
        <v>0</v>
      </c>
      <c r="BL300" s="82" t="s">
        <v>178</v>
      </c>
      <c r="BM300" s="172" t="s">
        <v>448</v>
      </c>
    </row>
    <row r="301" spans="2:51" s="174" customFormat="1" ht="12">
      <c r="B301" s="175"/>
      <c r="D301" s="176" t="s">
        <v>181</v>
      </c>
      <c r="E301" s="177" t="s">
        <v>3</v>
      </c>
      <c r="F301" s="178" t="s">
        <v>449</v>
      </c>
      <c r="H301" s="177" t="s">
        <v>3</v>
      </c>
      <c r="L301" s="175"/>
      <c r="M301" s="179"/>
      <c r="N301" s="180"/>
      <c r="O301" s="180"/>
      <c r="P301" s="180"/>
      <c r="Q301" s="180"/>
      <c r="R301" s="180"/>
      <c r="S301" s="180"/>
      <c r="T301" s="181"/>
      <c r="AT301" s="177" t="s">
        <v>181</v>
      </c>
      <c r="AU301" s="177" t="s">
        <v>179</v>
      </c>
      <c r="AV301" s="174" t="s">
        <v>83</v>
      </c>
      <c r="AW301" s="174" t="s">
        <v>36</v>
      </c>
      <c r="AX301" s="174" t="s">
        <v>75</v>
      </c>
      <c r="AY301" s="177" t="s">
        <v>171</v>
      </c>
    </row>
    <row r="302" spans="2:51" s="182" customFormat="1" ht="12">
      <c r="B302" s="183"/>
      <c r="D302" s="176" t="s">
        <v>181</v>
      </c>
      <c r="E302" s="184" t="s">
        <v>3</v>
      </c>
      <c r="F302" s="185" t="s">
        <v>450</v>
      </c>
      <c r="H302" s="186">
        <v>11.25</v>
      </c>
      <c r="L302" s="183"/>
      <c r="M302" s="187"/>
      <c r="N302" s="188"/>
      <c r="O302" s="188"/>
      <c r="P302" s="188"/>
      <c r="Q302" s="188"/>
      <c r="R302" s="188"/>
      <c r="S302" s="188"/>
      <c r="T302" s="189"/>
      <c r="AT302" s="184" t="s">
        <v>181</v>
      </c>
      <c r="AU302" s="184" t="s">
        <v>179</v>
      </c>
      <c r="AV302" s="182" t="s">
        <v>179</v>
      </c>
      <c r="AW302" s="182" t="s">
        <v>36</v>
      </c>
      <c r="AX302" s="182" t="s">
        <v>75</v>
      </c>
      <c r="AY302" s="184" t="s">
        <v>171</v>
      </c>
    </row>
    <row r="303" spans="2:51" s="174" customFormat="1" ht="12">
      <c r="B303" s="175"/>
      <c r="D303" s="176" t="s">
        <v>181</v>
      </c>
      <c r="E303" s="177" t="s">
        <v>3</v>
      </c>
      <c r="F303" s="178" t="s">
        <v>451</v>
      </c>
      <c r="H303" s="177" t="s">
        <v>3</v>
      </c>
      <c r="L303" s="175"/>
      <c r="M303" s="179"/>
      <c r="N303" s="180"/>
      <c r="O303" s="180"/>
      <c r="P303" s="180"/>
      <c r="Q303" s="180"/>
      <c r="R303" s="180"/>
      <c r="S303" s="180"/>
      <c r="T303" s="181"/>
      <c r="AT303" s="177" t="s">
        <v>181</v>
      </c>
      <c r="AU303" s="177" t="s">
        <v>179</v>
      </c>
      <c r="AV303" s="174" t="s">
        <v>83</v>
      </c>
      <c r="AW303" s="174" t="s">
        <v>36</v>
      </c>
      <c r="AX303" s="174" t="s">
        <v>75</v>
      </c>
      <c r="AY303" s="177" t="s">
        <v>171</v>
      </c>
    </row>
    <row r="304" spans="2:51" s="182" customFormat="1" ht="12">
      <c r="B304" s="183"/>
      <c r="D304" s="176" t="s">
        <v>181</v>
      </c>
      <c r="E304" s="184" t="s">
        <v>3</v>
      </c>
      <c r="F304" s="185" t="s">
        <v>452</v>
      </c>
      <c r="H304" s="186">
        <v>12.25</v>
      </c>
      <c r="L304" s="183"/>
      <c r="M304" s="187"/>
      <c r="N304" s="188"/>
      <c r="O304" s="188"/>
      <c r="P304" s="188"/>
      <c r="Q304" s="188"/>
      <c r="R304" s="188"/>
      <c r="S304" s="188"/>
      <c r="T304" s="189"/>
      <c r="AT304" s="184" t="s">
        <v>181</v>
      </c>
      <c r="AU304" s="184" t="s">
        <v>179</v>
      </c>
      <c r="AV304" s="182" t="s">
        <v>179</v>
      </c>
      <c r="AW304" s="182" t="s">
        <v>36</v>
      </c>
      <c r="AX304" s="182" t="s">
        <v>75</v>
      </c>
      <c r="AY304" s="184" t="s">
        <v>171</v>
      </c>
    </row>
    <row r="305" spans="2:51" s="174" customFormat="1" ht="12">
      <c r="B305" s="175"/>
      <c r="D305" s="176" t="s">
        <v>181</v>
      </c>
      <c r="E305" s="177" t="s">
        <v>3</v>
      </c>
      <c r="F305" s="178" t="s">
        <v>413</v>
      </c>
      <c r="H305" s="177" t="s">
        <v>3</v>
      </c>
      <c r="L305" s="175"/>
      <c r="M305" s="179"/>
      <c r="N305" s="180"/>
      <c r="O305" s="180"/>
      <c r="P305" s="180"/>
      <c r="Q305" s="180"/>
      <c r="R305" s="180"/>
      <c r="S305" s="180"/>
      <c r="T305" s="181"/>
      <c r="AT305" s="177" t="s">
        <v>181</v>
      </c>
      <c r="AU305" s="177" t="s">
        <v>179</v>
      </c>
      <c r="AV305" s="174" t="s">
        <v>83</v>
      </c>
      <c r="AW305" s="174" t="s">
        <v>36</v>
      </c>
      <c r="AX305" s="174" t="s">
        <v>75</v>
      </c>
      <c r="AY305" s="177" t="s">
        <v>171</v>
      </c>
    </row>
    <row r="306" spans="2:51" s="182" customFormat="1" ht="12">
      <c r="B306" s="183"/>
      <c r="D306" s="176" t="s">
        <v>181</v>
      </c>
      <c r="E306" s="184" t="s">
        <v>3</v>
      </c>
      <c r="F306" s="185" t="s">
        <v>453</v>
      </c>
      <c r="H306" s="186">
        <v>6</v>
      </c>
      <c r="L306" s="183"/>
      <c r="M306" s="187"/>
      <c r="N306" s="188"/>
      <c r="O306" s="188"/>
      <c r="P306" s="188"/>
      <c r="Q306" s="188"/>
      <c r="R306" s="188"/>
      <c r="S306" s="188"/>
      <c r="T306" s="189"/>
      <c r="AT306" s="184" t="s">
        <v>181</v>
      </c>
      <c r="AU306" s="184" t="s">
        <v>179</v>
      </c>
      <c r="AV306" s="182" t="s">
        <v>179</v>
      </c>
      <c r="AW306" s="182" t="s">
        <v>36</v>
      </c>
      <c r="AX306" s="182" t="s">
        <v>75</v>
      </c>
      <c r="AY306" s="184" t="s">
        <v>171</v>
      </c>
    </row>
    <row r="307" spans="2:51" s="174" customFormat="1" ht="12">
      <c r="B307" s="175"/>
      <c r="D307" s="176" t="s">
        <v>181</v>
      </c>
      <c r="E307" s="177" t="s">
        <v>3</v>
      </c>
      <c r="F307" s="178" t="s">
        <v>418</v>
      </c>
      <c r="H307" s="177" t="s">
        <v>3</v>
      </c>
      <c r="L307" s="175"/>
      <c r="M307" s="179"/>
      <c r="N307" s="180"/>
      <c r="O307" s="180"/>
      <c r="P307" s="180"/>
      <c r="Q307" s="180"/>
      <c r="R307" s="180"/>
      <c r="S307" s="180"/>
      <c r="T307" s="181"/>
      <c r="AT307" s="177" t="s">
        <v>181</v>
      </c>
      <c r="AU307" s="177" t="s">
        <v>179</v>
      </c>
      <c r="AV307" s="174" t="s">
        <v>83</v>
      </c>
      <c r="AW307" s="174" t="s">
        <v>36</v>
      </c>
      <c r="AX307" s="174" t="s">
        <v>75</v>
      </c>
      <c r="AY307" s="177" t="s">
        <v>171</v>
      </c>
    </row>
    <row r="308" spans="2:51" s="182" customFormat="1" ht="12">
      <c r="B308" s="183"/>
      <c r="D308" s="176" t="s">
        <v>181</v>
      </c>
      <c r="E308" s="184" t="s">
        <v>3</v>
      </c>
      <c r="F308" s="185" t="s">
        <v>453</v>
      </c>
      <c r="H308" s="186">
        <v>6</v>
      </c>
      <c r="L308" s="183"/>
      <c r="M308" s="187"/>
      <c r="N308" s="188"/>
      <c r="O308" s="188"/>
      <c r="P308" s="188"/>
      <c r="Q308" s="188"/>
      <c r="R308" s="188"/>
      <c r="S308" s="188"/>
      <c r="T308" s="189"/>
      <c r="AT308" s="184" t="s">
        <v>181</v>
      </c>
      <c r="AU308" s="184" t="s">
        <v>179</v>
      </c>
      <c r="AV308" s="182" t="s">
        <v>179</v>
      </c>
      <c r="AW308" s="182" t="s">
        <v>36</v>
      </c>
      <c r="AX308" s="182" t="s">
        <v>75</v>
      </c>
      <c r="AY308" s="184" t="s">
        <v>171</v>
      </c>
    </row>
    <row r="309" spans="2:51" s="190" customFormat="1" ht="12">
      <c r="B309" s="191"/>
      <c r="D309" s="176" t="s">
        <v>181</v>
      </c>
      <c r="E309" s="192" t="s">
        <v>3</v>
      </c>
      <c r="F309" s="193" t="s">
        <v>184</v>
      </c>
      <c r="H309" s="194">
        <v>35.5</v>
      </c>
      <c r="L309" s="191"/>
      <c r="M309" s="195"/>
      <c r="N309" s="196"/>
      <c r="O309" s="196"/>
      <c r="P309" s="196"/>
      <c r="Q309" s="196"/>
      <c r="R309" s="196"/>
      <c r="S309" s="196"/>
      <c r="T309" s="197"/>
      <c r="AT309" s="192" t="s">
        <v>181</v>
      </c>
      <c r="AU309" s="192" t="s">
        <v>179</v>
      </c>
      <c r="AV309" s="190" t="s">
        <v>178</v>
      </c>
      <c r="AW309" s="190" t="s">
        <v>36</v>
      </c>
      <c r="AX309" s="190" t="s">
        <v>83</v>
      </c>
      <c r="AY309" s="192" t="s">
        <v>171</v>
      </c>
    </row>
    <row r="310" spans="1:65" s="92" customFormat="1" ht="24">
      <c r="A310" s="89"/>
      <c r="B310" s="90"/>
      <c r="C310" s="161" t="s">
        <v>454</v>
      </c>
      <c r="D310" s="161" t="s">
        <v>173</v>
      </c>
      <c r="E310" s="162" t="s">
        <v>455</v>
      </c>
      <c r="F310" s="163" t="s">
        <v>456</v>
      </c>
      <c r="G310" s="164" t="s">
        <v>176</v>
      </c>
      <c r="H310" s="165">
        <v>6.786</v>
      </c>
      <c r="I310" s="75"/>
      <c r="J310" s="166">
        <f>ROUND(I310*H310,2)</f>
        <v>0</v>
      </c>
      <c r="K310" s="163" t="s">
        <v>177</v>
      </c>
      <c r="L310" s="90"/>
      <c r="M310" s="167" t="s">
        <v>3</v>
      </c>
      <c r="N310" s="168" t="s">
        <v>47</v>
      </c>
      <c r="O310" s="169"/>
      <c r="P310" s="170">
        <f>O310*H310</f>
        <v>0</v>
      </c>
      <c r="Q310" s="170">
        <v>0.11549</v>
      </c>
      <c r="R310" s="170">
        <f>Q310*H310</f>
        <v>0.78371514</v>
      </c>
      <c r="S310" s="170">
        <v>0</v>
      </c>
      <c r="T310" s="171">
        <f>S310*H310</f>
        <v>0</v>
      </c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R310" s="172" t="s">
        <v>178</v>
      </c>
      <c r="AT310" s="172" t="s">
        <v>173</v>
      </c>
      <c r="AU310" s="172" t="s">
        <v>179</v>
      </c>
      <c r="AY310" s="82" t="s">
        <v>171</v>
      </c>
      <c r="BE310" s="173">
        <f>IF(N310="základní",J310,0)</f>
        <v>0</v>
      </c>
      <c r="BF310" s="173">
        <f>IF(N310="snížená",J310,0)</f>
        <v>0</v>
      </c>
      <c r="BG310" s="173">
        <f>IF(N310="zákl. přenesená",J310,0)</f>
        <v>0</v>
      </c>
      <c r="BH310" s="173">
        <f>IF(N310="sníž. přenesená",J310,0)</f>
        <v>0</v>
      </c>
      <c r="BI310" s="173">
        <f>IF(N310="nulová",J310,0)</f>
        <v>0</v>
      </c>
      <c r="BJ310" s="82" t="s">
        <v>179</v>
      </c>
      <c r="BK310" s="173">
        <f>ROUND(I310*H310,2)</f>
        <v>0</v>
      </c>
      <c r="BL310" s="82" t="s">
        <v>178</v>
      </c>
      <c r="BM310" s="172" t="s">
        <v>457</v>
      </c>
    </row>
    <row r="311" spans="2:51" s="174" customFormat="1" ht="12">
      <c r="B311" s="175"/>
      <c r="D311" s="176" t="s">
        <v>181</v>
      </c>
      <c r="E311" s="177" t="s">
        <v>3</v>
      </c>
      <c r="F311" s="178" t="s">
        <v>458</v>
      </c>
      <c r="H311" s="177" t="s">
        <v>3</v>
      </c>
      <c r="L311" s="175"/>
      <c r="M311" s="179"/>
      <c r="N311" s="180"/>
      <c r="O311" s="180"/>
      <c r="P311" s="180"/>
      <c r="Q311" s="180"/>
      <c r="R311" s="180"/>
      <c r="S311" s="180"/>
      <c r="T311" s="181"/>
      <c r="AT311" s="177" t="s">
        <v>181</v>
      </c>
      <c r="AU311" s="177" t="s">
        <v>179</v>
      </c>
      <c r="AV311" s="174" t="s">
        <v>83</v>
      </c>
      <c r="AW311" s="174" t="s">
        <v>36</v>
      </c>
      <c r="AX311" s="174" t="s">
        <v>75</v>
      </c>
      <c r="AY311" s="177" t="s">
        <v>171</v>
      </c>
    </row>
    <row r="312" spans="2:51" s="174" customFormat="1" ht="12">
      <c r="B312" s="175"/>
      <c r="D312" s="176" t="s">
        <v>181</v>
      </c>
      <c r="E312" s="177" t="s">
        <v>3</v>
      </c>
      <c r="F312" s="178" t="s">
        <v>374</v>
      </c>
      <c r="H312" s="177" t="s">
        <v>3</v>
      </c>
      <c r="L312" s="175"/>
      <c r="M312" s="179"/>
      <c r="N312" s="180"/>
      <c r="O312" s="180"/>
      <c r="P312" s="180"/>
      <c r="Q312" s="180"/>
      <c r="R312" s="180"/>
      <c r="S312" s="180"/>
      <c r="T312" s="181"/>
      <c r="AT312" s="177" t="s">
        <v>181</v>
      </c>
      <c r="AU312" s="177" t="s">
        <v>179</v>
      </c>
      <c r="AV312" s="174" t="s">
        <v>83</v>
      </c>
      <c r="AW312" s="174" t="s">
        <v>36</v>
      </c>
      <c r="AX312" s="174" t="s">
        <v>75</v>
      </c>
      <c r="AY312" s="177" t="s">
        <v>171</v>
      </c>
    </row>
    <row r="313" spans="2:51" s="182" customFormat="1" ht="12">
      <c r="B313" s="183"/>
      <c r="D313" s="176" t="s">
        <v>181</v>
      </c>
      <c r="E313" s="184" t="s">
        <v>3</v>
      </c>
      <c r="F313" s="185" t="s">
        <v>459</v>
      </c>
      <c r="H313" s="186">
        <v>6.786</v>
      </c>
      <c r="L313" s="183"/>
      <c r="M313" s="187"/>
      <c r="N313" s="188"/>
      <c r="O313" s="188"/>
      <c r="P313" s="188"/>
      <c r="Q313" s="188"/>
      <c r="R313" s="188"/>
      <c r="S313" s="188"/>
      <c r="T313" s="189"/>
      <c r="AT313" s="184" t="s">
        <v>181</v>
      </c>
      <c r="AU313" s="184" t="s">
        <v>179</v>
      </c>
      <c r="AV313" s="182" t="s">
        <v>179</v>
      </c>
      <c r="AW313" s="182" t="s">
        <v>36</v>
      </c>
      <c r="AX313" s="182" t="s">
        <v>75</v>
      </c>
      <c r="AY313" s="184" t="s">
        <v>171</v>
      </c>
    </row>
    <row r="314" spans="2:51" s="190" customFormat="1" ht="12">
      <c r="B314" s="191"/>
      <c r="D314" s="176" t="s">
        <v>181</v>
      </c>
      <c r="E314" s="192" t="s">
        <v>3</v>
      </c>
      <c r="F314" s="193" t="s">
        <v>184</v>
      </c>
      <c r="H314" s="194">
        <v>6.786</v>
      </c>
      <c r="L314" s="191"/>
      <c r="M314" s="195"/>
      <c r="N314" s="196"/>
      <c r="O314" s="196"/>
      <c r="P314" s="196"/>
      <c r="Q314" s="196"/>
      <c r="R314" s="196"/>
      <c r="S314" s="196"/>
      <c r="T314" s="197"/>
      <c r="AT314" s="192" t="s">
        <v>181</v>
      </c>
      <c r="AU314" s="192" t="s">
        <v>179</v>
      </c>
      <c r="AV314" s="190" t="s">
        <v>178</v>
      </c>
      <c r="AW314" s="190" t="s">
        <v>36</v>
      </c>
      <c r="AX314" s="190" t="s">
        <v>83</v>
      </c>
      <c r="AY314" s="192" t="s">
        <v>171</v>
      </c>
    </row>
    <row r="315" spans="1:65" s="92" customFormat="1" ht="24">
      <c r="A315" s="89"/>
      <c r="B315" s="90"/>
      <c r="C315" s="161" t="s">
        <v>460</v>
      </c>
      <c r="D315" s="161" t="s">
        <v>173</v>
      </c>
      <c r="E315" s="162" t="s">
        <v>461</v>
      </c>
      <c r="F315" s="163" t="s">
        <v>462</v>
      </c>
      <c r="G315" s="164" t="s">
        <v>176</v>
      </c>
      <c r="H315" s="165">
        <v>11.178</v>
      </c>
      <c r="I315" s="75"/>
      <c r="J315" s="166">
        <f>ROUND(I315*H315,2)</f>
        <v>0</v>
      </c>
      <c r="K315" s="163" t="s">
        <v>177</v>
      </c>
      <c r="L315" s="90"/>
      <c r="M315" s="167" t="s">
        <v>3</v>
      </c>
      <c r="N315" s="168" t="s">
        <v>47</v>
      </c>
      <c r="O315" s="169"/>
      <c r="P315" s="170">
        <f>O315*H315</f>
        <v>0</v>
      </c>
      <c r="Q315" s="170">
        <v>0.08731</v>
      </c>
      <c r="R315" s="170">
        <f>Q315*H315</f>
        <v>0.97595118</v>
      </c>
      <c r="S315" s="170">
        <v>0</v>
      </c>
      <c r="T315" s="171">
        <f>S315*H315</f>
        <v>0</v>
      </c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R315" s="172" t="s">
        <v>178</v>
      </c>
      <c r="AT315" s="172" t="s">
        <v>173</v>
      </c>
      <c r="AU315" s="172" t="s">
        <v>179</v>
      </c>
      <c r="AY315" s="82" t="s">
        <v>171</v>
      </c>
      <c r="BE315" s="173">
        <f>IF(N315="základní",J315,0)</f>
        <v>0</v>
      </c>
      <c r="BF315" s="173">
        <f>IF(N315="snížená",J315,0)</f>
        <v>0</v>
      </c>
      <c r="BG315" s="173">
        <f>IF(N315="zákl. přenesená",J315,0)</f>
        <v>0</v>
      </c>
      <c r="BH315" s="173">
        <f>IF(N315="sníž. přenesená",J315,0)</f>
        <v>0</v>
      </c>
      <c r="BI315" s="173">
        <f>IF(N315="nulová",J315,0)</f>
        <v>0</v>
      </c>
      <c r="BJ315" s="82" t="s">
        <v>179</v>
      </c>
      <c r="BK315" s="173">
        <f>ROUND(I315*H315,2)</f>
        <v>0</v>
      </c>
      <c r="BL315" s="82" t="s">
        <v>178</v>
      </c>
      <c r="BM315" s="172" t="s">
        <v>463</v>
      </c>
    </row>
    <row r="316" spans="2:51" s="174" customFormat="1" ht="12">
      <c r="B316" s="175"/>
      <c r="D316" s="176" t="s">
        <v>181</v>
      </c>
      <c r="E316" s="177" t="s">
        <v>3</v>
      </c>
      <c r="F316" s="178" t="s">
        <v>351</v>
      </c>
      <c r="H316" s="177" t="s">
        <v>3</v>
      </c>
      <c r="I316" s="76"/>
      <c r="L316" s="175"/>
      <c r="M316" s="179"/>
      <c r="N316" s="180"/>
      <c r="O316" s="180"/>
      <c r="P316" s="180"/>
      <c r="Q316" s="180"/>
      <c r="R316" s="180"/>
      <c r="S316" s="180"/>
      <c r="T316" s="181"/>
      <c r="AT316" s="177" t="s">
        <v>181</v>
      </c>
      <c r="AU316" s="177" t="s">
        <v>179</v>
      </c>
      <c r="AV316" s="174" t="s">
        <v>83</v>
      </c>
      <c r="AW316" s="174" t="s">
        <v>36</v>
      </c>
      <c r="AX316" s="174" t="s">
        <v>75</v>
      </c>
      <c r="AY316" s="177" t="s">
        <v>171</v>
      </c>
    </row>
    <row r="317" spans="2:51" s="182" customFormat="1" ht="12">
      <c r="B317" s="183"/>
      <c r="D317" s="176" t="s">
        <v>181</v>
      </c>
      <c r="E317" s="184" t="s">
        <v>3</v>
      </c>
      <c r="F317" s="185" t="s">
        <v>464</v>
      </c>
      <c r="H317" s="186">
        <v>11.178</v>
      </c>
      <c r="L317" s="183"/>
      <c r="M317" s="187"/>
      <c r="N317" s="188"/>
      <c r="O317" s="188"/>
      <c r="P317" s="188"/>
      <c r="Q317" s="188"/>
      <c r="R317" s="188"/>
      <c r="S317" s="188"/>
      <c r="T317" s="189"/>
      <c r="AT317" s="184" t="s">
        <v>181</v>
      </c>
      <c r="AU317" s="184" t="s">
        <v>179</v>
      </c>
      <c r="AV317" s="182" t="s">
        <v>179</v>
      </c>
      <c r="AW317" s="182" t="s">
        <v>36</v>
      </c>
      <c r="AX317" s="182" t="s">
        <v>75</v>
      </c>
      <c r="AY317" s="184" t="s">
        <v>171</v>
      </c>
    </row>
    <row r="318" spans="2:51" s="190" customFormat="1" ht="12">
      <c r="B318" s="191"/>
      <c r="D318" s="176" t="s">
        <v>181</v>
      </c>
      <c r="E318" s="192" t="s">
        <v>3</v>
      </c>
      <c r="F318" s="193" t="s">
        <v>184</v>
      </c>
      <c r="H318" s="194">
        <v>11.178</v>
      </c>
      <c r="L318" s="191"/>
      <c r="M318" s="195"/>
      <c r="N318" s="196"/>
      <c r="O318" s="196"/>
      <c r="P318" s="196"/>
      <c r="Q318" s="196"/>
      <c r="R318" s="196"/>
      <c r="S318" s="196"/>
      <c r="T318" s="197"/>
      <c r="AT318" s="192" t="s">
        <v>181</v>
      </c>
      <c r="AU318" s="192" t="s">
        <v>179</v>
      </c>
      <c r="AV318" s="190" t="s">
        <v>178</v>
      </c>
      <c r="AW318" s="190" t="s">
        <v>36</v>
      </c>
      <c r="AX318" s="190" t="s">
        <v>83</v>
      </c>
      <c r="AY318" s="192" t="s">
        <v>171</v>
      </c>
    </row>
    <row r="319" spans="1:65" s="92" customFormat="1" ht="24">
      <c r="A319" s="89"/>
      <c r="B319" s="90"/>
      <c r="C319" s="161" t="s">
        <v>465</v>
      </c>
      <c r="D319" s="161" t="s">
        <v>173</v>
      </c>
      <c r="E319" s="162" t="s">
        <v>466</v>
      </c>
      <c r="F319" s="163" t="s">
        <v>467</v>
      </c>
      <c r="G319" s="164" t="s">
        <v>176</v>
      </c>
      <c r="H319" s="165">
        <v>262.503</v>
      </c>
      <c r="I319" s="75"/>
      <c r="J319" s="166">
        <f>ROUND(I319*H319,2)</f>
        <v>0</v>
      </c>
      <c r="K319" s="163" t="s">
        <v>177</v>
      </c>
      <c r="L319" s="90"/>
      <c r="M319" s="167" t="s">
        <v>3</v>
      </c>
      <c r="N319" s="168" t="s">
        <v>47</v>
      </c>
      <c r="O319" s="169"/>
      <c r="P319" s="170">
        <f>O319*H319</f>
        <v>0</v>
      </c>
      <c r="Q319" s="170">
        <v>0.10445</v>
      </c>
      <c r="R319" s="170">
        <f>Q319*H319</f>
        <v>27.41843835</v>
      </c>
      <c r="S319" s="170">
        <v>0</v>
      </c>
      <c r="T319" s="171">
        <f>S319*H319</f>
        <v>0</v>
      </c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R319" s="172" t="s">
        <v>178</v>
      </c>
      <c r="AT319" s="172" t="s">
        <v>173</v>
      </c>
      <c r="AU319" s="172" t="s">
        <v>179</v>
      </c>
      <c r="AY319" s="82" t="s">
        <v>171</v>
      </c>
      <c r="BE319" s="173">
        <f>IF(N319="základní",J319,0)</f>
        <v>0</v>
      </c>
      <c r="BF319" s="173">
        <f>IF(N319="snížená",J319,0)</f>
        <v>0</v>
      </c>
      <c r="BG319" s="173">
        <f>IF(N319="zákl. přenesená",J319,0)</f>
        <v>0</v>
      </c>
      <c r="BH319" s="173">
        <f>IF(N319="sníž. přenesená",J319,0)</f>
        <v>0</v>
      </c>
      <c r="BI319" s="173">
        <f>IF(N319="nulová",J319,0)</f>
        <v>0</v>
      </c>
      <c r="BJ319" s="82" t="s">
        <v>179</v>
      </c>
      <c r="BK319" s="173">
        <f>ROUND(I319*H319,2)</f>
        <v>0</v>
      </c>
      <c r="BL319" s="82" t="s">
        <v>178</v>
      </c>
      <c r="BM319" s="172" t="s">
        <v>468</v>
      </c>
    </row>
    <row r="320" spans="2:51" s="174" customFormat="1" ht="12">
      <c r="B320" s="175"/>
      <c r="D320" s="176" t="s">
        <v>181</v>
      </c>
      <c r="E320" s="177" t="s">
        <v>3</v>
      </c>
      <c r="F320" s="178" t="s">
        <v>351</v>
      </c>
      <c r="H320" s="177" t="s">
        <v>3</v>
      </c>
      <c r="L320" s="175"/>
      <c r="M320" s="179"/>
      <c r="N320" s="180"/>
      <c r="O320" s="180"/>
      <c r="P320" s="180"/>
      <c r="Q320" s="180"/>
      <c r="R320" s="180"/>
      <c r="S320" s="180"/>
      <c r="T320" s="181"/>
      <c r="AT320" s="177" t="s">
        <v>181</v>
      </c>
      <c r="AU320" s="177" t="s">
        <v>179</v>
      </c>
      <c r="AV320" s="174" t="s">
        <v>83</v>
      </c>
      <c r="AW320" s="174" t="s">
        <v>36</v>
      </c>
      <c r="AX320" s="174" t="s">
        <v>75</v>
      </c>
      <c r="AY320" s="177" t="s">
        <v>171</v>
      </c>
    </row>
    <row r="321" spans="2:51" s="182" customFormat="1" ht="12">
      <c r="B321" s="183"/>
      <c r="D321" s="176" t="s">
        <v>181</v>
      </c>
      <c r="E321" s="184" t="s">
        <v>3</v>
      </c>
      <c r="F321" s="185" t="s">
        <v>469</v>
      </c>
      <c r="H321" s="186">
        <v>82.717</v>
      </c>
      <c r="L321" s="183"/>
      <c r="M321" s="187"/>
      <c r="N321" s="188"/>
      <c r="O321" s="188"/>
      <c r="P321" s="188"/>
      <c r="Q321" s="188"/>
      <c r="R321" s="188"/>
      <c r="S321" s="188"/>
      <c r="T321" s="189"/>
      <c r="AT321" s="184" t="s">
        <v>181</v>
      </c>
      <c r="AU321" s="184" t="s">
        <v>179</v>
      </c>
      <c r="AV321" s="182" t="s">
        <v>179</v>
      </c>
      <c r="AW321" s="182" t="s">
        <v>36</v>
      </c>
      <c r="AX321" s="182" t="s">
        <v>75</v>
      </c>
      <c r="AY321" s="184" t="s">
        <v>171</v>
      </c>
    </row>
    <row r="322" spans="2:51" s="174" customFormat="1" ht="12">
      <c r="B322" s="175"/>
      <c r="D322" s="176" t="s">
        <v>181</v>
      </c>
      <c r="E322" s="177" t="s">
        <v>3</v>
      </c>
      <c r="F322" s="178" t="s">
        <v>358</v>
      </c>
      <c r="H322" s="177" t="s">
        <v>3</v>
      </c>
      <c r="L322" s="175"/>
      <c r="M322" s="179"/>
      <c r="N322" s="180"/>
      <c r="O322" s="180"/>
      <c r="P322" s="180"/>
      <c r="Q322" s="180"/>
      <c r="R322" s="180"/>
      <c r="S322" s="180"/>
      <c r="T322" s="181"/>
      <c r="AT322" s="177" t="s">
        <v>181</v>
      </c>
      <c r="AU322" s="177" t="s">
        <v>179</v>
      </c>
      <c r="AV322" s="174" t="s">
        <v>83</v>
      </c>
      <c r="AW322" s="174" t="s">
        <v>36</v>
      </c>
      <c r="AX322" s="174" t="s">
        <v>75</v>
      </c>
      <c r="AY322" s="177" t="s">
        <v>171</v>
      </c>
    </row>
    <row r="323" spans="2:51" s="182" customFormat="1" ht="12">
      <c r="B323" s="183"/>
      <c r="D323" s="176" t="s">
        <v>181</v>
      </c>
      <c r="E323" s="184" t="s">
        <v>3</v>
      </c>
      <c r="F323" s="185" t="s">
        <v>470</v>
      </c>
      <c r="H323" s="186">
        <v>-6.4</v>
      </c>
      <c r="L323" s="183"/>
      <c r="M323" s="187"/>
      <c r="N323" s="188"/>
      <c r="O323" s="188"/>
      <c r="P323" s="188"/>
      <c r="Q323" s="188"/>
      <c r="R323" s="188"/>
      <c r="S323" s="188"/>
      <c r="T323" s="189"/>
      <c r="AT323" s="184" t="s">
        <v>181</v>
      </c>
      <c r="AU323" s="184" t="s">
        <v>179</v>
      </c>
      <c r="AV323" s="182" t="s">
        <v>179</v>
      </c>
      <c r="AW323" s="182" t="s">
        <v>36</v>
      </c>
      <c r="AX323" s="182" t="s">
        <v>75</v>
      </c>
      <c r="AY323" s="184" t="s">
        <v>171</v>
      </c>
    </row>
    <row r="324" spans="2:51" s="182" customFormat="1" ht="12">
      <c r="B324" s="183"/>
      <c r="D324" s="176" t="s">
        <v>181</v>
      </c>
      <c r="E324" s="184" t="s">
        <v>3</v>
      </c>
      <c r="F324" s="185" t="s">
        <v>471</v>
      </c>
      <c r="H324" s="186">
        <v>-4</v>
      </c>
      <c r="L324" s="183"/>
      <c r="M324" s="187"/>
      <c r="N324" s="188"/>
      <c r="O324" s="188"/>
      <c r="P324" s="188"/>
      <c r="Q324" s="188"/>
      <c r="R324" s="188"/>
      <c r="S324" s="188"/>
      <c r="T324" s="189"/>
      <c r="AT324" s="184" t="s">
        <v>181</v>
      </c>
      <c r="AU324" s="184" t="s">
        <v>179</v>
      </c>
      <c r="AV324" s="182" t="s">
        <v>179</v>
      </c>
      <c r="AW324" s="182" t="s">
        <v>36</v>
      </c>
      <c r="AX324" s="182" t="s">
        <v>75</v>
      </c>
      <c r="AY324" s="184" t="s">
        <v>171</v>
      </c>
    </row>
    <row r="325" spans="2:51" s="182" customFormat="1" ht="12">
      <c r="B325" s="183"/>
      <c r="D325" s="176" t="s">
        <v>181</v>
      </c>
      <c r="E325" s="184" t="s">
        <v>3</v>
      </c>
      <c r="F325" s="185" t="s">
        <v>472</v>
      </c>
      <c r="H325" s="186">
        <v>94.965</v>
      </c>
      <c r="L325" s="183"/>
      <c r="M325" s="187"/>
      <c r="N325" s="188"/>
      <c r="O325" s="188"/>
      <c r="P325" s="188"/>
      <c r="Q325" s="188"/>
      <c r="R325" s="188"/>
      <c r="S325" s="188"/>
      <c r="T325" s="189"/>
      <c r="AT325" s="184" t="s">
        <v>181</v>
      </c>
      <c r="AU325" s="184" t="s">
        <v>179</v>
      </c>
      <c r="AV325" s="182" t="s">
        <v>179</v>
      </c>
      <c r="AW325" s="182" t="s">
        <v>36</v>
      </c>
      <c r="AX325" s="182" t="s">
        <v>75</v>
      </c>
      <c r="AY325" s="184" t="s">
        <v>171</v>
      </c>
    </row>
    <row r="326" spans="2:51" s="174" customFormat="1" ht="12">
      <c r="B326" s="175"/>
      <c r="D326" s="176" t="s">
        <v>181</v>
      </c>
      <c r="E326" s="177" t="s">
        <v>3</v>
      </c>
      <c r="F326" s="178" t="s">
        <v>358</v>
      </c>
      <c r="H326" s="177" t="s">
        <v>3</v>
      </c>
      <c r="L326" s="175"/>
      <c r="M326" s="179"/>
      <c r="N326" s="180"/>
      <c r="O326" s="180"/>
      <c r="P326" s="180"/>
      <c r="Q326" s="180"/>
      <c r="R326" s="180"/>
      <c r="S326" s="180"/>
      <c r="T326" s="181"/>
      <c r="AT326" s="177" t="s">
        <v>181</v>
      </c>
      <c r="AU326" s="177" t="s">
        <v>179</v>
      </c>
      <c r="AV326" s="174" t="s">
        <v>83</v>
      </c>
      <c r="AW326" s="174" t="s">
        <v>36</v>
      </c>
      <c r="AX326" s="174" t="s">
        <v>75</v>
      </c>
      <c r="AY326" s="177" t="s">
        <v>171</v>
      </c>
    </row>
    <row r="327" spans="2:51" s="182" customFormat="1" ht="12">
      <c r="B327" s="183"/>
      <c r="D327" s="176" t="s">
        <v>181</v>
      </c>
      <c r="E327" s="184" t="s">
        <v>3</v>
      </c>
      <c r="F327" s="185" t="s">
        <v>473</v>
      </c>
      <c r="H327" s="186">
        <v>-9</v>
      </c>
      <c r="L327" s="183"/>
      <c r="M327" s="187"/>
      <c r="N327" s="188"/>
      <c r="O327" s="188"/>
      <c r="P327" s="188"/>
      <c r="Q327" s="188"/>
      <c r="R327" s="188"/>
      <c r="S327" s="188"/>
      <c r="T327" s="189"/>
      <c r="AT327" s="184" t="s">
        <v>181</v>
      </c>
      <c r="AU327" s="184" t="s">
        <v>179</v>
      </c>
      <c r="AV327" s="182" t="s">
        <v>179</v>
      </c>
      <c r="AW327" s="182" t="s">
        <v>36</v>
      </c>
      <c r="AX327" s="182" t="s">
        <v>75</v>
      </c>
      <c r="AY327" s="184" t="s">
        <v>171</v>
      </c>
    </row>
    <row r="328" spans="2:51" s="182" customFormat="1" ht="12">
      <c r="B328" s="183"/>
      <c r="D328" s="176" t="s">
        <v>181</v>
      </c>
      <c r="E328" s="184" t="s">
        <v>3</v>
      </c>
      <c r="F328" s="185" t="s">
        <v>474</v>
      </c>
      <c r="H328" s="186">
        <v>-1.6</v>
      </c>
      <c r="L328" s="183"/>
      <c r="M328" s="187"/>
      <c r="N328" s="188"/>
      <c r="O328" s="188"/>
      <c r="P328" s="188"/>
      <c r="Q328" s="188"/>
      <c r="R328" s="188"/>
      <c r="S328" s="188"/>
      <c r="T328" s="189"/>
      <c r="AT328" s="184" t="s">
        <v>181</v>
      </c>
      <c r="AU328" s="184" t="s">
        <v>179</v>
      </c>
      <c r="AV328" s="182" t="s">
        <v>179</v>
      </c>
      <c r="AW328" s="182" t="s">
        <v>36</v>
      </c>
      <c r="AX328" s="182" t="s">
        <v>75</v>
      </c>
      <c r="AY328" s="184" t="s">
        <v>171</v>
      </c>
    </row>
    <row r="329" spans="2:51" s="182" customFormat="1" ht="12">
      <c r="B329" s="183"/>
      <c r="D329" s="176" t="s">
        <v>181</v>
      </c>
      <c r="E329" s="184" t="s">
        <v>3</v>
      </c>
      <c r="F329" s="185" t="s">
        <v>373</v>
      </c>
      <c r="H329" s="186">
        <v>-3.03</v>
      </c>
      <c r="L329" s="183"/>
      <c r="M329" s="187"/>
      <c r="N329" s="188"/>
      <c r="O329" s="188"/>
      <c r="P329" s="188"/>
      <c r="Q329" s="188"/>
      <c r="R329" s="188"/>
      <c r="S329" s="188"/>
      <c r="T329" s="189"/>
      <c r="AT329" s="184" t="s">
        <v>181</v>
      </c>
      <c r="AU329" s="184" t="s">
        <v>179</v>
      </c>
      <c r="AV329" s="182" t="s">
        <v>179</v>
      </c>
      <c r="AW329" s="182" t="s">
        <v>36</v>
      </c>
      <c r="AX329" s="182" t="s">
        <v>75</v>
      </c>
      <c r="AY329" s="184" t="s">
        <v>171</v>
      </c>
    </row>
    <row r="330" spans="2:51" s="174" customFormat="1" ht="12">
      <c r="B330" s="175"/>
      <c r="D330" s="176" t="s">
        <v>181</v>
      </c>
      <c r="E330" s="177" t="s">
        <v>3</v>
      </c>
      <c r="F330" s="178" t="s">
        <v>374</v>
      </c>
      <c r="H330" s="177" t="s">
        <v>3</v>
      </c>
      <c r="L330" s="175"/>
      <c r="M330" s="179"/>
      <c r="N330" s="180"/>
      <c r="O330" s="180"/>
      <c r="P330" s="180"/>
      <c r="Q330" s="180"/>
      <c r="R330" s="180"/>
      <c r="S330" s="180"/>
      <c r="T330" s="181"/>
      <c r="AT330" s="177" t="s">
        <v>181</v>
      </c>
      <c r="AU330" s="177" t="s">
        <v>179</v>
      </c>
      <c r="AV330" s="174" t="s">
        <v>83</v>
      </c>
      <c r="AW330" s="174" t="s">
        <v>36</v>
      </c>
      <c r="AX330" s="174" t="s">
        <v>75</v>
      </c>
      <c r="AY330" s="177" t="s">
        <v>171</v>
      </c>
    </row>
    <row r="331" spans="2:51" s="182" customFormat="1" ht="12">
      <c r="B331" s="183"/>
      <c r="D331" s="176" t="s">
        <v>181</v>
      </c>
      <c r="E331" s="184" t="s">
        <v>3</v>
      </c>
      <c r="F331" s="185" t="s">
        <v>475</v>
      </c>
      <c r="H331" s="186">
        <v>123.251</v>
      </c>
      <c r="L331" s="183"/>
      <c r="M331" s="187"/>
      <c r="N331" s="188"/>
      <c r="O331" s="188"/>
      <c r="P331" s="188"/>
      <c r="Q331" s="188"/>
      <c r="R331" s="188"/>
      <c r="S331" s="188"/>
      <c r="T331" s="189"/>
      <c r="AT331" s="184" t="s">
        <v>181</v>
      </c>
      <c r="AU331" s="184" t="s">
        <v>179</v>
      </c>
      <c r="AV331" s="182" t="s">
        <v>179</v>
      </c>
      <c r="AW331" s="182" t="s">
        <v>36</v>
      </c>
      <c r="AX331" s="182" t="s">
        <v>75</v>
      </c>
      <c r="AY331" s="184" t="s">
        <v>171</v>
      </c>
    </row>
    <row r="332" spans="2:51" s="174" customFormat="1" ht="12">
      <c r="B332" s="175"/>
      <c r="D332" s="176" t="s">
        <v>181</v>
      </c>
      <c r="E332" s="177" t="s">
        <v>3</v>
      </c>
      <c r="F332" s="178" t="s">
        <v>358</v>
      </c>
      <c r="H332" s="177" t="s">
        <v>3</v>
      </c>
      <c r="L332" s="175"/>
      <c r="M332" s="179"/>
      <c r="N332" s="180"/>
      <c r="O332" s="180"/>
      <c r="P332" s="180"/>
      <c r="Q332" s="180"/>
      <c r="R332" s="180"/>
      <c r="S332" s="180"/>
      <c r="T332" s="181"/>
      <c r="AT332" s="177" t="s">
        <v>181</v>
      </c>
      <c r="AU332" s="177" t="s">
        <v>179</v>
      </c>
      <c r="AV332" s="174" t="s">
        <v>83</v>
      </c>
      <c r="AW332" s="174" t="s">
        <v>36</v>
      </c>
      <c r="AX332" s="174" t="s">
        <v>75</v>
      </c>
      <c r="AY332" s="177" t="s">
        <v>171</v>
      </c>
    </row>
    <row r="333" spans="2:51" s="182" customFormat="1" ht="12">
      <c r="B333" s="183"/>
      <c r="D333" s="176" t="s">
        <v>181</v>
      </c>
      <c r="E333" s="184" t="s">
        <v>3</v>
      </c>
      <c r="F333" s="185" t="s">
        <v>476</v>
      </c>
      <c r="H333" s="186">
        <v>-14.4</v>
      </c>
      <c r="L333" s="183"/>
      <c r="M333" s="187"/>
      <c r="N333" s="188"/>
      <c r="O333" s="188"/>
      <c r="P333" s="188"/>
      <c r="Q333" s="188"/>
      <c r="R333" s="188"/>
      <c r="S333" s="188"/>
      <c r="T333" s="189"/>
      <c r="AT333" s="184" t="s">
        <v>181</v>
      </c>
      <c r="AU333" s="184" t="s">
        <v>179</v>
      </c>
      <c r="AV333" s="182" t="s">
        <v>179</v>
      </c>
      <c r="AW333" s="182" t="s">
        <v>36</v>
      </c>
      <c r="AX333" s="182" t="s">
        <v>75</v>
      </c>
      <c r="AY333" s="184" t="s">
        <v>171</v>
      </c>
    </row>
    <row r="334" spans="2:51" s="207" customFormat="1" ht="12">
      <c r="B334" s="208"/>
      <c r="D334" s="176" t="s">
        <v>181</v>
      </c>
      <c r="E334" s="209" t="s">
        <v>3</v>
      </c>
      <c r="F334" s="210" t="s">
        <v>379</v>
      </c>
      <c r="H334" s="211">
        <v>262.503</v>
      </c>
      <c r="L334" s="208"/>
      <c r="M334" s="212"/>
      <c r="N334" s="213"/>
      <c r="O334" s="213"/>
      <c r="P334" s="213"/>
      <c r="Q334" s="213"/>
      <c r="R334" s="213"/>
      <c r="S334" s="213"/>
      <c r="T334" s="214"/>
      <c r="AT334" s="209" t="s">
        <v>181</v>
      </c>
      <c r="AU334" s="209" t="s">
        <v>179</v>
      </c>
      <c r="AV334" s="207" t="s">
        <v>193</v>
      </c>
      <c r="AW334" s="207" t="s">
        <v>36</v>
      </c>
      <c r="AX334" s="207" t="s">
        <v>75</v>
      </c>
      <c r="AY334" s="209" t="s">
        <v>171</v>
      </c>
    </row>
    <row r="335" spans="2:51" s="190" customFormat="1" ht="12">
      <c r="B335" s="191"/>
      <c r="D335" s="176" t="s">
        <v>181</v>
      </c>
      <c r="E335" s="192" t="s">
        <v>3</v>
      </c>
      <c r="F335" s="193" t="s">
        <v>184</v>
      </c>
      <c r="H335" s="194">
        <v>262.503</v>
      </c>
      <c r="L335" s="191"/>
      <c r="M335" s="195"/>
      <c r="N335" s="196"/>
      <c r="O335" s="196"/>
      <c r="P335" s="196"/>
      <c r="Q335" s="196"/>
      <c r="R335" s="196"/>
      <c r="S335" s="196"/>
      <c r="T335" s="197"/>
      <c r="AT335" s="192" t="s">
        <v>181</v>
      </c>
      <c r="AU335" s="192" t="s">
        <v>179</v>
      </c>
      <c r="AV335" s="190" t="s">
        <v>178</v>
      </c>
      <c r="AW335" s="190" t="s">
        <v>36</v>
      </c>
      <c r="AX335" s="190" t="s">
        <v>83</v>
      </c>
      <c r="AY335" s="192" t="s">
        <v>171</v>
      </c>
    </row>
    <row r="336" spans="1:65" s="92" customFormat="1" ht="16.5" customHeight="1">
      <c r="A336" s="89"/>
      <c r="B336" s="90"/>
      <c r="C336" s="161" t="s">
        <v>477</v>
      </c>
      <c r="D336" s="161" t="s">
        <v>173</v>
      </c>
      <c r="E336" s="162" t="s">
        <v>478</v>
      </c>
      <c r="F336" s="163" t="s">
        <v>479</v>
      </c>
      <c r="G336" s="164" t="s">
        <v>187</v>
      </c>
      <c r="H336" s="165">
        <v>1.641</v>
      </c>
      <c r="I336" s="75"/>
      <c r="J336" s="166">
        <f>ROUND(I336*H336,2)</f>
        <v>0</v>
      </c>
      <c r="K336" s="163" t="s">
        <v>177</v>
      </c>
      <c r="L336" s="90"/>
      <c r="M336" s="167" t="s">
        <v>3</v>
      </c>
      <c r="N336" s="168" t="s">
        <v>47</v>
      </c>
      <c r="O336" s="169"/>
      <c r="P336" s="170">
        <f>O336*H336</f>
        <v>0</v>
      </c>
      <c r="Q336" s="170">
        <v>2.4533</v>
      </c>
      <c r="R336" s="170">
        <f>Q336*H336</f>
        <v>4.0258653</v>
      </c>
      <c r="S336" s="170">
        <v>0</v>
      </c>
      <c r="T336" s="171">
        <f>S336*H336</f>
        <v>0</v>
      </c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R336" s="172" t="s">
        <v>178</v>
      </c>
      <c r="AT336" s="172" t="s">
        <v>173</v>
      </c>
      <c r="AU336" s="172" t="s">
        <v>179</v>
      </c>
      <c r="AY336" s="82" t="s">
        <v>171</v>
      </c>
      <c r="BE336" s="173">
        <f>IF(N336="základní",J336,0)</f>
        <v>0</v>
      </c>
      <c r="BF336" s="173">
        <f>IF(N336="snížená",J336,0)</f>
        <v>0</v>
      </c>
      <c r="BG336" s="173">
        <f>IF(N336="zákl. přenesená",J336,0)</f>
        <v>0</v>
      </c>
      <c r="BH336" s="173">
        <f>IF(N336="sníž. přenesená",J336,0)</f>
        <v>0</v>
      </c>
      <c r="BI336" s="173">
        <f>IF(N336="nulová",J336,0)</f>
        <v>0</v>
      </c>
      <c r="BJ336" s="82" t="s">
        <v>179</v>
      </c>
      <c r="BK336" s="173">
        <f>ROUND(I336*H336,2)</f>
        <v>0</v>
      </c>
      <c r="BL336" s="82" t="s">
        <v>178</v>
      </c>
      <c r="BM336" s="172" t="s">
        <v>480</v>
      </c>
    </row>
    <row r="337" spans="2:51" s="174" customFormat="1" ht="12">
      <c r="B337" s="175"/>
      <c r="D337" s="176" t="s">
        <v>181</v>
      </c>
      <c r="E337" s="177" t="s">
        <v>3</v>
      </c>
      <c r="F337" s="178" t="s">
        <v>481</v>
      </c>
      <c r="H337" s="177" t="s">
        <v>3</v>
      </c>
      <c r="L337" s="175"/>
      <c r="M337" s="179"/>
      <c r="N337" s="180"/>
      <c r="O337" s="180"/>
      <c r="P337" s="180"/>
      <c r="Q337" s="180"/>
      <c r="R337" s="180"/>
      <c r="S337" s="180"/>
      <c r="T337" s="181"/>
      <c r="AT337" s="177" t="s">
        <v>181</v>
      </c>
      <c r="AU337" s="177" t="s">
        <v>179</v>
      </c>
      <c r="AV337" s="174" t="s">
        <v>83</v>
      </c>
      <c r="AW337" s="174" t="s">
        <v>36</v>
      </c>
      <c r="AX337" s="174" t="s">
        <v>75</v>
      </c>
      <c r="AY337" s="177" t="s">
        <v>171</v>
      </c>
    </row>
    <row r="338" spans="2:51" s="182" customFormat="1" ht="12">
      <c r="B338" s="183"/>
      <c r="D338" s="176" t="s">
        <v>181</v>
      </c>
      <c r="E338" s="184" t="s">
        <v>3</v>
      </c>
      <c r="F338" s="185" t="s">
        <v>482</v>
      </c>
      <c r="H338" s="186">
        <v>1.641</v>
      </c>
      <c r="L338" s="183"/>
      <c r="M338" s="187"/>
      <c r="N338" s="188"/>
      <c r="O338" s="188"/>
      <c r="P338" s="188"/>
      <c r="Q338" s="188"/>
      <c r="R338" s="188"/>
      <c r="S338" s="188"/>
      <c r="T338" s="189"/>
      <c r="AT338" s="184" t="s">
        <v>181</v>
      </c>
      <c r="AU338" s="184" t="s">
        <v>179</v>
      </c>
      <c r="AV338" s="182" t="s">
        <v>179</v>
      </c>
      <c r="AW338" s="182" t="s">
        <v>36</v>
      </c>
      <c r="AX338" s="182" t="s">
        <v>75</v>
      </c>
      <c r="AY338" s="184" t="s">
        <v>171</v>
      </c>
    </row>
    <row r="339" spans="2:51" s="190" customFormat="1" ht="12">
      <c r="B339" s="191"/>
      <c r="D339" s="176" t="s">
        <v>181</v>
      </c>
      <c r="E339" s="192" t="s">
        <v>3</v>
      </c>
      <c r="F339" s="193" t="s">
        <v>184</v>
      </c>
      <c r="H339" s="194">
        <v>1.641</v>
      </c>
      <c r="L339" s="191"/>
      <c r="M339" s="195"/>
      <c r="N339" s="196"/>
      <c r="O339" s="196"/>
      <c r="P339" s="196"/>
      <c r="Q339" s="196"/>
      <c r="R339" s="196"/>
      <c r="S339" s="196"/>
      <c r="T339" s="197"/>
      <c r="AT339" s="192" t="s">
        <v>181</v>
      </c>
      <c r="AU339" s="192" t="s">
        <v>179</v>
      </c>
      <c r="AV339" s="190" t="s">
        <v>178</v>
      </c>
      <c r="AW339" s="190" t="s">
        <v>36</v>
      </c>
      <c r="AX339" s="190" t="s">
        <v>83</v>
      </c>
      <c r="AY339" s="192" t="s">
        <v>171</v>
      </c>
    </row>
    <row r="340" spans="1:65" s="92" customFormat="1" ht="16.5" customHeight="1">
      <c r="A340" s="89"/>
      <c r="B340" s="90"/>
      <c r="C340" s="161" t="s">
        <v>483</v>
      </c>
      <c r="D340" s="161" t="s">
        <v>173</v>
      </c>
      <c r="E340" s="162" t="s">
        <v>484</v>
      </c>
      <c r="F340" s="163" t="s">
        <v>485</v>
      </c>
      <c r="G340" s="164" t="s">
        <v>176</v>
      </c>
      <c r="H340" s="165">
        <v>17.502</v>
      </c>
      <c r="I340" s="75"/>
      <c r="J340" s="166">
        <f>ROUND(I340*H340,2)</f>
        <v>0</v>
      </c>
      <c r="K340" s="163" t="s">
        <v>177</v>
      </c>
      <c r="L340" s="90"/>
      <c r="M340" s="167" t="s">
        <v>3</v>
      </c>
      <c r="N340" s="168" t="s">
        <v>47</v>
      </c>
      <c r="O340" s="169"/>
      <c r="P340" s="170">
        <f>O340*H340</f>
        <v>0</v>
      </c>
      <c r="Q340" s="170">
        <v>0.00142</v>
      </c>
      <c r="R340" s="170">
        <f>Q340*H340</f>
        <v>0.024852839999999998</v>
      </c>
      <c r="S340" s="170">
        <v>0</v>
      </c>
      <c r="T340" s="171">
        <f>S340*H340</f>
        <v>0</v>
      </c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R340" s="172" t="s">
        <v>178</v>
      </c>
      <c r="AT340" s="172" t="s">
        <v>173</v>
      </c>
      <c r="AU340" s="172" t="s">
        <v>179</v>
      </c>
      <c r="AY340" s="82" t="s">
        <v>171</v>
      </c>
      <c r="BE340" s="173">
        <f>IF(N340="základní",J340,0)</f>
        <v>0</v>
      </c>
      <c r="BF340" s="173">
        <f>IF(N340="snížená",J340,0)</f>
        <v>0</v>
      </c>
      <c r="BG340" s="173">
        <f>IF(N340="zákl. přenesená",J340,0)</f>
        <v>0</v>
      </c>
      <c r="BH340" s="173">
        <f>IF(N340="sníž. přenesená",J340,0)</f>
        <v>0</v>
      </c>
      <c r="BI340" s="173">
        <f>IF(N340="nulová",J340,0)</f>
        <v>0</v>
      </c>
      <c r="BJ340" s="82" t="s">
        <v>179</v>
      </c>
      <c r="BK340" s="173">
        <f>ROUND(I340*H340,2)</f>
        <v>0</v>
      </c>
      <c r="BL340" s="82" t="s">
        <v>178</v>
      </c>
      <c r="BM340" s="172" t="s">
        <v>486</v>
      </c>
    </row>
    <row r="341" spans="2:51" s="174" customFormat="1" ht="12">
      <c r="B341" s="175"/>
      <c r="D341" s="176" t="s">
        <v>181</v>
      </c>
      <c r="E341" s="177" t="s">
        <v>3</v>
      </c>
      <c r="F341" s="178" t="s">
        <v>481</v>
      </c>
      <c r="H341" s="177" t="s">
        <v>3</v>
      </c>
      <c r="L341" s="175"/>
      <c r="M341" s="179"/>
      <c r="N341" s="180"/>
      <c r="O341" s="180"/>
      <c r="P341" s="180"/>
      <c r="Q341" s="180"/>
      <c r="R341" s="180"/>
      <c r="S341" s="180"/>
      <c r="T341" s="181"/>
      <c r="AT341" s="177" t="s">
        <v>181</v>
      </c>
      <c r="AU341" s="177" t="s">
        <v>179</v>
      </c>
      <c r="AV341" s="174" t="s">
        <v>83</v>
      </c>
      <c r="AW341" s="174" t="s">
        <v>36</v>
      </c>
      <c r="AX341" s="174" t="s">
        <v>75</v>
      </c>
      <c r="AY341" s="177" t="s">
        <v>171</v>
      </c>
    </row>
    <row r="342" spans="2:51" s="182" customFormat="1" ht="12">
      <c r="B342" s="183"/>
      <c r="D342" s="176" t="s">
        <v>181</v>
      </c>
      <c r="E342" s="184" t="s">
        <v>3</v>
      </c>
      <c r="F342" s="185" t="s">
        <v>487</v>
      </c>
      <c r="H342" s="186">
        <v>17.502</v>
      </c>
      <c r="L342" s="183"/>
      <c r="M342" s="187"/>
      <c r="N342" s="188"/>
      <c r="O342" s="188"/>
      <c r="P342" s="188"/>
      <c r="Q342" s="188"/>
      <c r="R342" s="188"/>
      <c r="S342" s="188"/>
      <c r="T342" s="189"/>
      <c r="AT342" s="184" t="s">
        <v>181</v>
      </c>
      <c r="AU342" s="184" t="s">
        <v>179</v>
      </c>
      <c r="AV342" s="182" t="s">
        <v>179</v>
      </c>
      <c r="AW342" s="182" t="s">
        <v>36</v>
      </c>
      <c r="AX342" s="182" t="s">
        <v>75</v>
      </c>
      <c r="AY342" s="184" t="s">
        <v>171</v>
      </c>
    </row>
    <row r="343" spans="2:51" s="190" customFormat="1" ht="12">
      <c r="B343" s="191"/>
      <c r="D343" s="176" t="s">
        <v>181</v>
      </c>
      <c r="E343" s="192" t="s">
        <v>3</v>
      </c>
      <c r="F343" s="193" t="s">
        <v>184</v>
      </c>
      <c r="H343" s="194">
        <v>17.502</v>
      </c>
      <c r="L343" s="191"/>
      <c r="M343" s="195"/>
      <c r="N343" s="196"/>
      <c r="O343" s="196"/>
      <c r="P343" s="196"/>
      <c r="Q343" s="196"/>
      <c r="R343" s="196"/>
      <c r="S343" s="196"/>
      <c r="T343" s="197"/>
      <c r="AT343" s="192" t="s">
        <v>181</v>
      </c>
      <c r="AU343" s="192" t="s">
        <v>179</v>
      </c>
      <c r="AV343" s="190" t="s">
        <v>178</v>
      </c>
      <c r="AW343" s="190" t="s">
        <v>36</v>
      </c>
      <c r="AX343" s="190" t="s">
        <v>83</v>
      </c>
      <c r="AY343" s="192" t="s">
        <v>171</v>
      </c>
    </row>
    <row r="344" spans="1:65" s="92" customFormat="1" ht="16.5" customHeight="1">
      <c r="A344" s="89"/>
      <c r="B344" s="90"/>
      <c r="C344" s="161" t="s">
        <v>488</v>
      </c>
      <c r="D344" s="161" t="s">
        <v>173</v>
      </c>
      <c r="E344" s="162" t="s">
        <v>489</v>
      </c>
      <c r="F344" s="163" t="s">
        <v>490</v>
      </c>
      <c r="G344" s="164" t="s">
        <v>176</v>
      </c>
      <c r="H344" s="165">
        <v>17.502</v>
      </c>
      <c r="I344" s="75"/>
      <c r="J344" s="166">
        <f>ROUND(I344*H344,2)</f>
        <v>0</v>
      </c>
      <c r="K344" s="163" t="s">
        <v>177</v>
      </c>
      <c r="L344" s="90"/>
      <c r="M344" s="167" t="s">
        <v>3</v>
      </c>
      <c r="N344" s="168" t="s">
        <v>47</v>
      </c>
      <c r="O344" s="169"/>
      <c r="P344" s="170">
        <f>O344*H344</f>
        <v>0</v>
      </c>
      <c r="Q344" s="170">
        <v>0</v>
      </c>
      <c r="R344" s="170">
        <f>Q344*H344</f>
        <v>0</v>
      </c>
      <c r="S344" s="170">
        <v>0</v>
      </c>
      <c r="T344" s="171">
        <f>S344*H344</f>
        <v>0</v>
      </c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R344" s="172" t="s">
        <v>178</v>
      </c>
      <c r="AT344" s="172" t="s">
        <v>173</v>
      </c>
      <c r="AU344" s="172" t="s">
        <v>179</v>
      </c>
      <c r="AY344" s="82" t="s">
        <v>171</v>
      </c>
      <c r="BE344" s="173">
        <f>IF(N344="základní",J344,0)</f>
        <v>0</v>
      </c>
      <c r="BF344" s="173">
        <f>IF(N344="snížená",J344,0)</f>
        <v>0</v>
      </c>
      <c r="BG344" s="173">
        <f>IF(N344="zákl. přenesená",J344,0)</f>
        <v>0</v>
      </c>
      <c r="BH344" s="173">
        <f>IF(N344="sníž. přenesená",J344,0)</f>
        <v>0</v>
      </c>
      <c r="BI344" s="173">
        <f>IF(N344="nulová",J344,0)</f>
        <v>0</v>
      </c>
      <c r="BJ344" s="82" t="s">
        <v>179</v>
      </c>
      <c r="BK344" s="173">
        <f>ROUND(I344*H344,2)</f>
        <v>0</v>
      </c>
      <c r="BL344" s="82" t="s">
        <v>178</v>
      </c>
      <c r="BM344" s="172" t="s">
        <v>491</v>
      </c>
    </row>
    <row r="345" spans="1:65" s="92" customFormat="1" ht="24">
      <c r="A345" s="89"/>
      <c r="B345" s="90"/>
      <c r="C345" s="161" t="s">
        <v>492</v>
      </c>
      <c r="D345" s="161" t="s">
        <v>173</v>
      </c>
      <c r="E345" s="162" t="s">
        <v>493</v>
      </c>
      <c r="F345" s="163" t="s">
        <v>494</v>
      </c>
      <c r="G345" s="164" t="s">
        <v>222</v>
      </c>
      <c r="H345" s="165">
        <v>0.186</v>
      </c>
      <c r="I345" s="75"/>
      <c r="J345" s="166">
        <f>ROUND(I345*H345,2)</f>
        <v>0</v>
      </c>
      <c r="K345" s="163" t="s">
        <v>177</v>
      </c>
      <c r="L345" s="90"/>
      <c r="M345" s="167" t="s">
        <v>3</v>
      </c>
      <c r="N345" s="168" t="s">
        <v>47</v>
      </c>
      <c r="O345" s="169"/>
      <c r="P345" s="170">
        <f>O345*H345</f>
        <v>0</v>
      </c>
      <c r="Q345" s="170">
        <v>1.05037</v>
      </c>
      <c r="R345" s="170">
        <f>Q345*H345</f>
        <v>0.19536882</v>
      </c>
      <c r="S345" s="170">
        <v>0</v>
      </c>
      <c r="T345" s="171">
        <f>S345*H345</f>
        <v>0</v>
      </c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R345" s="172" t="s">
        <v>178</v>
      </c>
      <c r="AT345" s="172" t="s">
        <v>173</v>
      </c>
      <c r="AU345" s="172" t="s">
        <v>179</v>
      </c>
      <c r="AY345" s="82" t="s">
        <v>171</v>
      </c>
      <c r="BE345" s="173">
        <f>IF(N345="základní",J345,0)</f>
        <v>0</v>
      </c>
      <c r="BF345" s="173">
        <f>IF(N345="snížená",J345,0)</f>
        <v>0</v>
      </c>
      <c r="BG345" s="173">
        <f>IF(N345="zákl. přenesená",J345,0)</f>
        <v>0</v>
      </c>
      <c r="BH345" s="173">
        <f>IF(N345="sníž. přenesená",J345,0)</f>
        <v>0</v>
      </c>
      <c r="BI345" s="173">
        <f>IF(N345="nulová",J345,0)</f>
        <v>0</v>
      </c>
      <c r="BJ345" s="82" t="s">
        <v>179</v>
      </c>
      <c r="BK345" s="173">
        <f>ROUND(I345*H345,2)</f>
        <v>0</v>
      </c>
      <c r="BL345" s="82" t="s">
        <v>178</v>
      </c>
      <c r="BM345" s="172" t="s">
        <v>495</v>
      </c>
    </row>
    <row r="346" spans="2:51" s="174" customFormat="1" ht="12">
      <c r="B346" s="175"/>
      <c r="D346" s="176" t="s">
        <v>181</v>
      </c>
      <c r="E346" s="177" t="s">
        <v>3</v>
      </c>
      <c r="F346" s="178" t="s">
        <v>496</v>
      </c>
      <c r="H346" s="177" t="s">
        <v>3</v>
      </c>
      <c r="L346" s="175"/>
      <c r="M346" s="179"/>
      <c r="N346" s="180"/>
      <c r="O346" s="180"/>
      <c r="P346" s="180"/>
      <c r="Q346" s="180"/>
      <c r="R346" s="180"/>
      <c r="S346" s="180"/>
      <c r="T346" s="181"/>
      <c r="AT346" s="177" t="s">
        <v>181</v>
      </c>
      <c r="AU346" s="177" t="s">
        <v>179</v>
      </c>
      <c r="AV346" s="174" t="s">
        <v>83</v>
      </c>
      <c r="AW346" s="174" t="s">
        <v>36</v>
      </c>
      <c r="AX346" s="174" t="s">
        <v>75</v>
      </c>
      <c r="AY346" s="177" t="s">
        <v>171</v>
      </c>
    </row>
    <row r="347" spans="2:51" s="174" customFormat="1" ht="12">
      <c r="B347" s="175"/>
      <c r="D347" s="176" t="s">
        <v>181</v>
      </c>
      <c r="E347" s="177" t="s">
        <v>3</v>
      </c>
      <c r="F347" s="178" t="s">
        <v>481</v>
      </c>
      <c r="H347" s="177" t="s">
        <v>3</v>
      </c>
      <c r="L347" s="175"/>
      <c r="M347" s="179"/>
      <c r="N347" s="180"/>
      <c r="O347" s="180"/>
      <c r="P347" s="180"/>
      <c r="Q347" s="180"/>
      <c r="R347" s="180"/>
      <c r="S347" s="180"/>
      <c r="T347" s="181"/>
      <c r="AT347" s="177" t="s">
        <v>181</v>
      </c>
      <c r="AU347" s="177" t="s">
        <v>179</v>
      </c>
      <c r="AV347" s="174" t="s">
        <v>83</v>
      </c>
      <c r="AW347" s="174" t="s">
        <v>36</v>
      </c>
      <c r="AX347" s="174" t="s">
        <v>75</v>
      </c>
      <c r="AY347" s="177" t="s">
        <v>171</v>
      </c>
    </row>
    <row r="348" spans="2:51" s="182" customFormat="1" ht="12">
      <c r="B348" s="183"/>
      <c r="D348" s="176" t="s">
        <v>181</v>
      </c>
      <c r="E348" s="184" t="s">
        <v>3</v>
      </c>
      <c r="F348" s="185" t="s">
        <v>497</v>
      </c>
      <c r="H348" s="186">
        <v>0.186</v>
      </c>
      <c r="L348" s="183"/>
      <c r="M348" s="187"/>
      <c r="N348" s="188"/>
      <c r="O348" s="188"/>
      <c r="P348" s="188"/>
      <c r="Q348" s="188"/>
      <c r="R348" s="188"/>
      <c r="S348" s="188"/>
      <c r="T348" s="189"/>
      <c r="AT348" s="184" t="s">
        <v>181</v>
      </c>
      <c r="AU348" s="184" t="s">
        <v>179</v>
      </c>
      <c r="AV348" s="182" t="s">
        <v>179</v>
      </c>
      <c r="AW348" s="182" t="s">
        <v>36</v>
      </c>
      <c r="AX348" s="182" t="s">
        <v>75</v>
      </c>
      <c r="AY348" s="184" t="s">
        <v>171</v>
      </c>
    </row>
    <row r="349" spans="2:51" s="190" customFormat="1" ht="12">
      <c r="B349" s="191"/>
      <c r="D349" s="176" t="s">
        <v>181</v>
      </c>
      <c r="E349" s="192" t="s">
        <v>3</v>
      </c>
      <c r="F349" s="193" t="s">
        <v>184</v>
      </c>
      <c r="H349" s="194">
        <v>0.186</v>
      </c>
      <c r="L349" s="191"/>
      <c r="M349" s="195"/>
      <c r="N349" s="196"/>
      <c r="O349" s="196"/>
      <c r="P349" s="196"/>
      <c r="Q349" s="196"/>
      <c r="R349" s="196"/>
      <c r="S349" s="196"/>
      <c r="T349" s="197"/>
      <c r="AT349" s="192" t="s">
        <v>181</v>
      </c>
      <c r="AU349" s="192" t="s">
        <v>179</v>
      </c>
      <c r="AV349" s="190" t="s">
        <v>178</v>
      </c>
      <c r="AW349" s="190" t="s">
        <v>36</v>
      </c>
      <c r="AX349" s="190" t="s">
        <v>83</v>
      </c>
      <c r="AY349" s="192" t="s">
        <v>171</v>
      </c>
    </row>
    <row r="350" spans="1:65" s="92" customFormat="1" ht="24">
      <c r="A350" s="89"/>
      <c r="B350" s="90"/>
      <c r="C350" s="161" t="s">
        <v>498</v>
      </c>
      <c r="D350" s="161" t="s">
        <v>173</v>
      </c>
      <c r="E350" s="162" t="s">
        <v>499</v>
      </c>
      <c r="F350" s="163" t="s">
        <v>500</v>
      </c>
      <c r="G350" s="164" t="s">
        <v>176</v>
      </c>
      <c r="H350" s="165">
        <v>17.802</v>
      </c>
      <c r="I350" s="75"/>
      <c r="J350" s="166">
        <f>ROUND(I350*H350,2)</f>
        <v>0</v>
      </c>
      <c r="K350" s="163" t="s">
        <v>177</v>
      </c>
      <c r="L350" s="90"/>
      <c r="M350" s="167" t="s">
        <v>3</v>
      </c>
      <c r="N350" s="168" t="s">
        <v>47</v>
      </c>
      <c r="O350" s="169"/>
      <c r="P350" s="170">
        <f>O350*H350</f>
        <v>0</v>
      </c>
      <c r="Q350" s="170">
        <v>0.04367</v>
      </c>
      <c r="R350" s="170">
        <f>Q350*H350</f>
        <v>0.77741334</v>
      </c>
      <c r="S350" s="170">
        <v>0</v>
      </c>
      <c r="T350" s="171">
        <f>S350*H350</f>
        <v>0</v>
      </c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R350" s="172" t="s">
        <v>178</v>
      </c>
      <c r="AT350" s="172" t="s">
        <v>173</v>
      </c>
      <c r="AU350" s="172" t="s">
        <v>179</v>
      </c>
      <c r="AY350" s="82" t="s">
        <v>171</v>
      </c>
      <c r="BE350" s="173">
        <f>IF(N350="základní",J350,0)</f>
        <v>0</v>
      </c>
      <c r="BF350" s="173">
        <f>IF(N350="snížená",J350,0)</f>
        <v>0</v>
      </c>
      <c r="BG350" s="173">
        <f>IF(N350="zákl. přenesená",J350,0)</f>
        <v>0</v>
      </c>
      <c r="BH350" s="173">
        <f>IF(N350="sníž. přenesená",J350,0)</f>
        <v>0</v>
      </c>
      <c r="BI350" s="173">
        <f>IF(N350="nulová",J350,0)</f>
        <v>0</v>
      </c>
      <c r="BJ350" s="82" t="s">
        <v>179</v>
      </c>
      <c r="BK350" s="173">
        <f>ROUND(I350*H350,2)</f>
        <v>0</v>
      </c>
      <c r="BL350" s="82" t="s">
        <v>178</v>
      </c>
      <c r="BM350" s="172" t="s">
        <v>501</v>
      </c>
    </row>
    <row r="351" spans="2:51" s="174" customFormat="1" ht="12">
      <c r="B351" s="175"/>
      <c r="D351" s="176" t="s">
        <v>181</v>
      </c>
      <c r="E351" s="177" t="s">
        <v>3</v>
      </c>
      <c r="F351" s="178" t="s">
        <v>374</v>
      </c>
      <c r="H351" s="177" t="s">
        <v>3</v>
      </c>
      <c r="L351" s="175"/>
      <c r="M351" s="179"/>
      <c r="N351" s="180"/>
      <c r="O351" s="180"/>
      <c r="P351" s="180"/>
      <c r="Q351" s="180"/>
      <c r="R351" s="180"/>
      <c r="S351" s="180"/>
      <c r="T351" s="181"/>
      <c r="AT351" s="177" t="s">
        <v>181</v>
      </c>
      <c r="AU351" s="177" t="s">
        <v>179</v>
      </c>
      <c r="AV351" s="174" t="s">
        <v>83</v>
      </c>
      <c r="AW351" s="174" t="s">
        <v>36</v>
      </c>
      <c r="AX351" s="174" t="s">
        <v>75</v>
      </c>
      <c r="AY351" s="177" t="s">
        <v>171</v>
      </c>
    </row>
    <row r="352" spans="2:51" s="182" customFormat="1" ht="12">
      <c r="B352" s="183"/>
      <c r="D352" s="176" t="s">
        <v>181</v>
      </c>
      <c r="E352" s="184" t="s">
        <v>3</v>
      </c>
      <c r="F352" s="185" t="s">
        <v>502</v>
      </c>
      <c r="H352" s="186">
        <v>4.011</v>
      </c>
      <c r="L352" s="183"/>
      <c r="M352" s="187"/>
      <c r="N352" s="188"/>
      <c r="O352" s="188"/>
      <c r="P352" s="188"/>
      <c r="Q352" s="188"/>
      <c r="R352" s="188"/>
      <c r="S352" s="188"/>
      <c r="T352" s="189"/>
      <c r="AT352" s="184" t="s">
        <v>181</v>
      </c>
      <c r="AU352" s="184" t="s">
        <v>179</v>
      </c>
      <c r="AV352" s="182" t="s">
        <v>179</v>
      </c>
      <c r="AW352" s="182" t="s">
        <v>36</v>
      </c>
      <c r="AX352" s="182" t="s">
        <v>75</v>
      </c>
      <c r="AY352" s="184" t="s">
        <v>171</v>
      </c>
    </row>
    <row r="353" spans="2:51" s="174" customFormat="1" ht="12">
      <c r="B353" s="175"/>
      <c r="D353" s="176" t="s">
        <v>181</v>
      </c>
      <c r="E353" s="177" t="s">
        <v>3</v>
      </c>
      <c r="F353" s="178" t="s">
        <v>351</v>
      </c>
      <c r="H353" s="177" t="s">
        <v>3</v>
      </c>
      <c r="L353" s="175"/>
      <c r="M353" s="179"/>
      <c r="N353" s="180"/>
      <c r="O353" s="180"/>
      <c r="P353" s="180"/>
      <c r="Q353" s="180"/>
      <c r="R353" s="180"/>
      <c r="S353" s="180"/>
      <c r="T353" s="181"/>
      <c r="AT353" s="177" t="s">
        <v>181</v>
      </c>
      <c r="AU353" s="177" t="s">
        <v>179</v>
      </c>
      <c r="AV353" s="174" t="s">
        <v>83</v>
      </c>
      <c r="AW353" s="174" t="s">
        <v>36</v>
      </c>
      <c r="AX353" s="174" t="s">
        <v>75</v>
      </c>
      <c r="AY353" s="177" t="s">
        <v>171</v>
      </c>
    </row>
    <row r="354" spans="2:51" s="182" customFormat="1" ht="12">
      <c r="B354" s="183"/>
      <c r="D354" s="176" t="s">
        <v>181</v>
      </c>
      <c r="E354" s="184" t="s">
        <v>3</v>
      </c>
      <c r="F354" s="185" t="s">
        <v>503</v>
      </c>
      <c r="H354" s="186">
        <v>13.791</v>
      </c>
      <c r="L354" s="183"/>
      <c r="M354" s="187"/>
      <c r="N354" s="188"/>
      <c r="O354" s="188"/>
      <c r="P354" s="188"/>
      <c r="Q354" s="188"/>
      <c r="R354" s="188"/>
      <c r="S354" s="188"/>
      <c r="T354" s="189"/>
      <c r="AT354" s="184" t="s">
        <v>181</v>
      </c>
      <c r="AU354" s="184" t="s">
        <v>179</v>
      </c>
      <c r="AV354" s="182" t="s">
        <v>179</v>
      </c>
      <c r="AW354" s="182" t="s">
        <v>36</v>
      </c>
      <c r="AX354" s="182" t="s">
        <v>75</v>
      </c>
      <c r="AY354" s="184" t="s">
        <v>171</v>
      </c>
    </row>
    <row r="355" spans="2:51" s="190" customFormat="1" ht="12">
      <c r="B355" s="191"/>
      <c r="D355" s="176" t="s">
        <v>181</v>
      </c>
      <c r="E355" s="192" t="s">
        <v>3</v>
      </c>
      <c r="F355" s="193" t="s">
        <v>184</v>
      </c>
      <c r="H355" s="194">
        <v>17.802</v>
      </c>
      <c r="L355" s="191"/>
      <c r="M355" s="195"/>
      <c r="N355" s="196"/>
      <c r="O355" s="196"/>
      <c r="P355" s="196"/>
      <c r="Q355" s="196"/>
      <c r="R355" s="196"/>
      <c r="S355" s="196"/>
      <c r="T355" s="197"/>
      <c r="AT355" s="192" t="s">
        <v>181</v>
      </c>
      <c r="AU355" s="192" t="s">
        <v>179</v>
      </c>
      <c r="AV355" s="190" t="s">
        <v>178</v>
      </c>
      <c r="AW355" s="190" t="s">
        <v>36</v>
      </c>
      <c r="AX355" s="190" t="s">
        <v>83</v>
      </c>
      <c r="AY355" s="192" t="s">
        <v>171</v>
      </c>
    </row>
    <row r="356" spans="1:65" s="92" customFormat="1" ht="24">
      <c r="A356" s="89"/>
      <c r="B356" s="90"/>
      <c r="C356" s="161" t="s">
        <v>504</v>
      </c>
      <c r="D356" s="161" t="s">
        <v>173</v>
      </c>
      <c r="E356" s="162" t="s">
        <v>505</v>
      </c>
      <c r="F356" s="163" t="s">
        <v>506</v>
      </c>
      <c r="G356" s="164" t="s">
        <v>176</v>
      </c>
      <c r="H356" s="165">
        <v>13.629</v>
      </c>
      <c r="I356" s="75"/>
      <c r="J356" s="166">
        <f>ROUND(I356*H356,2)</f>
        <v>0</v>
      </c>
      <c r="K356" s="163" t="s">
        <v>177</v>
      </c>
      <c r="L356" s="90"/>
      <c r="M356" s="167" t="s">
        <v>3</v>
      </c>
      <c r="N356" s="168" t="s">
        <v>47</v>
      </c>
      <c r="O356" s="169"/>
      <c r="P356" s="170">
        <f>O356*H356</f>
        <v>0</v>
      </c>
      <c r="Q356" s="170">
        <v>0.06177</v>
      </c>
      <c r="R356" s="170">
        <f>Q356*H356</f>
        <v>0.8418633299999999</v>
      </c>
      <c r="S356" s="170">
        <v>0</v>
      </c>
      <c r="T356" s="171">
        <f>S356*H356</f>
        <v>0</v>
      </c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R356" s="172" t="s">
        <v>178</v>
      </c>
      <c r="AT356" s="172" t="s">
        <v>173</v>
      </c>
      <c r="AU356" s="172" t="s">
        <v>179</v>
      </c>
      <c r="AY356" s="82" t="s">
        <v>171</v>
      </c>
      <c r="BE356" s="173">
        <f>IF(N356="základní",J356,0)</f>
        <v>0</v>
      </c>
      <c r="BF356" s="173">
        <f>IF(N356="snížená",J356,0)</f>
        <v>0</v>
      </c>
      <c r="BG356" s="173">
        <f>IF(N356="zákl. přenesená",J356,0)</f>
        <v>0</v>
      </c>
      <c r="BH356" s="173">
        <f>IF(N356="sníž. přenesená",J356,0)</f>
        <v>0</v>
      </c>
      <c r="BI356" s="173">
        <f>IF(N356="nulová",J356,0)</f>
        <v>0</v>
      </c>
      <c r="BJ356" s="82" t="s">
        <v>179</v>
      </c>
      <c r="BK356" s="173">
        <f>ROUND(I356*H356,2)</f>
        <v>0</v>
      </c>
      <c r="BL356" s="82" t="s">
        <v>178</v>
      </c>
      <c r="BM356" s="172" t="s">
        <v>507</v>
      </c>
    </row>
    <row r="357" spans="2:51" s="174" customFormat="1" ht="12">
      <c r="B357" s="175"/>
      <c r="D357" s="176" t="s">
        <v>181</v>
      </c>
      <c r="E357" s="177" t="s">
        <v>3</v>
      </c>
      <c r="F357" s="178" t="s">
        <v>374</v>
      </c>
      <c r="H357" s="177" t="s">
        <v>3</v>
      </c>
      <c r="L357" s="175"/>
      <c r="M357" s="179"/>
      <c r="N357" s="180"/>
      <c r="O357" s="180"/>
      <c r="P357" s="180"/>
      <c r="Q357" s="180"/>
      <c r="R357" s="180"/>
      <c r="S357" s="180"/>
      <c r="T357" s="181"/>
      <c r="AT357" s="177" t="s">
        <v>181</v>
      </c>
      <c r="AU357" s="177" t="s">
        <v>179</v>
      </c>
      <c r="AV357" s="174" t="s">
        <v>83</v>
      </c>
      <c r="AW357" s="174" t="s">
        <v>36</v>
      </c>
      <c r="AX357" s="174" t="s">
        <v>75</v>
      </c>
      <c r="AY357" s="177" t="s">
        <v>171</v>
      </c>
    </row>
    <row r="358" spans="2:51" s="182" customFormat="1" ht="12">
      <c r="B358" s="183"/>
      <c r="D358" s="176" t="s">
        <v>181</v>
      </c>
      <c r="E358" s="184" t="s">
        <v>3</v>
      </c>
      <c r="F358" s="185" t="s">
        <v>508</v>
      </c>
      <c r="H358" s="186">
        <v>13.629</v>
      </c>
      <c r="L358" s="183"/>
      <c r="M358" s="187"/>
      <c r="N358" s="188"/>
      <c r="O358" s="188"/>
      <c r="P358" s="188"/>
      <c r="Q358" s="188"/>
      <c r="R358" s="188"/>
      <c r="S358" s="188"/>
      <c r="T358" s="189"/>
      <c r="AT358" s="184" t="s">
        <v>181</v>
      </c>
      <c r="AU358" s="184" t="s">
        <v>179</v>
      </c>
      <c r="AV358" s="182" t="s">
        <v>179</v>
      </c>
      <c r="AW358" s="182" t="s">
        <v>36</v>
      </c>
      <c r="AX358" s="182" t="s">
        <v>75</v>
      </c>
      <c r="AY358" s="184" t="s">
        <v>171</v>
      </c>
    </row>
    <row r="359" spans="2:51" s="190" customFormat="1" ht="12">
      <c r="B359" s="191"/>
      <c r="D359" s="176" t="s">
        <v>181</v>
      </c>
      <c r="E359" s="192" t="s">
        <v>3</v>
      </c>
      <c r="F359" s="193" t="s">
        <v>184</v>
      </c>
      <c r="H359" s="194">
        <v>13.629</v>
      </c>
      <c r="L359" s="191"/>
      <c r="M359" s="195"/>
      <c r="N359" s="196"/>
      <c r="O359" s="196"/>
      <c r="P359" s="196"/>
      <c r="Q359" s="196"/>
      <c r="R359" s="196"/>
      <c r="S359" s="196"/>
      <c r="T359" s="197"/>
      <c r="AT359" s="192" t="s">
        <v>181</v>
      </c>
      <c r="AU359" s="192" t="s">
        <v>179</v>
      </c>
      <c r="AV359" s="190" t="s">
        <v>178</v>
      </c>
      <c r="AW359" s="190" t="s">
        <v>36</v>
      </c>
      <c r="AX359" s="190" t="s">
        <v>83</v>
      </c>
      <c r="AY359" s="192" t="s">
        <v>171</v>
      </c>
    </row>
    <row r="360" spans="1:65" s="92" customFormat="1" ht="36">
      <c r="A360" s="89"/>
      <c r="B360" s="90"/>
      <c r="C360" s="161" t="s">
        <v>509</v>
      </c>
      <c r="D360" s="161" t="s">
        <v>173</v>
      </c>
      <c r="E360" s="162" t="s">
        <v>510</v>
      </c>
      <c r="F360" s="163" t="s">
        <v>511</v>
      </c>
      <c r="G360" s="164" t="s">
        <v>512</v>
      </c>
      <c r="H360" s="165">
        <v>1</v>
      </c>
      <c r="I360" s="75"/>
      <c r="J360" s="166">
        <f>ROUND(I360*H360,2)</f>
        <v>0</v>
      </c>
      <c r="K360" s="163" t="s">
        <v>177</v>
      </c>
      <c r="L360" s="90"/>
      <c r="M360" s="167" t="s">
        <v>3</v>
      </c>
      <c r="N360" s="168" t="s">
        <v>47</v>
      </c>
      <c r="O360" s="169"/>
      <c r="P360" s="170">
        <f>O360*H360</f>
        <v>0</v>
      </c>
      <c r="Q360" s="170">
        <v>0.07586</v>
      </c>
      <c r="R360" s="170">
        <f>Q360*H360</f>
        <v>0.07586</v>
      </c>
      <c r="S360" s="170">
        <v>0</v>
      </c>
      <c r="T360" s="171">
        <f>S360*H360</f>
        <v>0</v>
      </c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R360" s="172" t="s">
        <v>178</v>
      </c>
      <c r="AT360" s="172" t="s">
        <v>173</v>
      </c>
      <c r="AU360" s="172" t="s">
        <v>179</v>
      </c>
      <c r="AY360" s="82" t="s">
        <v>171</v>
      </c>
      <c r="BE360" s="173">
        <f>IF(N360="základní",J360,0)</f>
        <v>0</v>
      </c>
      <c r="BF360" s="173">
        <f>IF(N360="snížená",J360,0)</f>
        <v>0</v>
      </c>
      <c r="BG360" s="173">
        <f>IF(N360="zákl. přenesená",J360,0)</f>
        <v>0</v>
      </c>
      <c r="BH360" s="173">
        <f>IF(N360="sníž. přenesená",J360,0)</f>
        <v>0</v>
      </c>
      <c r="BI360" s="173">
        <f>IF(N360="nulová",J360,0)</f>
        <v>0</v>
      </c>
      <c r="BJ360" s="82" t="s">
        <v>179</v>
      </c>
      <c r="BK360" s="173">
        <f>ROUND(I360*H360,2)</f>
        <v>0</v>
      </c>
      <c r="BL360" s="82" t="s">
        <v>178</v>
      </c>
      <c r="BM360" s="172" t="s">
        <v>513</v>
      </c>
    </row>
    <row r="361" spans="1:65" s="92" customFormat="1" ht="48">
      <c r="A361" s="89"/>
      <c r="B361" s="90"/>
      <c r="C361" s="161" t="s">
        <v>514</v>
      </c>
      <c r="D361" s="161" t="s">
        <v>173</v>
      </c>
      <c r="E361" s="162" t="s">
        <v>515</v>
      </c>
      <c r="F361" s="163" t="s">
        <v>516</v>
      </c>
      <c r="G361" s="164" t="s">
        <v>256</v>
      </c>
      <c r="H361" s="165">
        <v>5.7</v>
      </c>
      <c r="I361" s="75"/>
      <c r="J361" s="166">
        <f>ROUND(I361*H361,2)</f>
        <v>0</v>
      </c>
      <c r="K361" s="163" t="s">
        <v>177</v>
      </c>
      <c r="L361" s="90"/>
      <c r="M361" s="167" t="s">
        <v>3</v>
      </c>
      <c r="N361" s="168" t="s">
        <v>47</v>
      </c>
      <c r="O361" s="169"/>
      <c r="P361" s="170">
        <f>O361*H361</f>
        <v>0</v>
      </c>
      <c r="Q361" s="170">
        <v>0.02198</v>
      </c>
      <c r="R361" s="170">
        <f>Q361*H361</f>
        <v>0.125286</v>
      </c>
      <c r="S361" s="170">
        <v>0</v>
      </c>
      <c r="T361" s="171">
        <f>S361*H361</f>
        <v>0</v>
      </c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R361" s="172" t="s">
        <v>178</v>
      </c>
      <c r="AT361" s="172" t="s">
        <v>173</v>
      </c>
      <c r="AU361" s="172" t="s">
        <v>179</v>
      </c>
      <c r="AY361" s="82" t="s">
        <v>171</v>
      </c>
      <c r="BE361" s="173">
        <f>IF(N361="základní",J361,0)</f>
        <v>0</v>
      </c>
      <c r="BF361" s="173">
        <f>IF(N361="snížená",J361,0)</f>
        <v>0</v>
      </c>
      <c r="BG361" s="173">
        <f>IF(N361="zákl. přenesená",J361,0)</f>
        <v>0</v>
      </c>
      <c r="BH361" s="173">
        <f>IF(N361="sníž. přenesená",J361,0)</f>
        <v>0</v>
      </c>
      <c r="BI361" s="173">
        <f>IF(N361="nulová",J361,0)</f>
        <v>0</v>
      </c>
      <c r="BJ361" s="82" t="s">
        <v>179</v>
      </c>
      <c r="BK361" s="173">
        <f>ROUND(I361*H361,2)</f>
        <v>0</v>
      </c>
      <c r="BL361" s="82" t="s">
        <v>178</v>
      </c>
      <c r="BM361" s="172" t="s">
        <v>517</v>
      </c>
    </row>
    <row r="362" spans="1:65" s="92" customFormat="1" ht="44.25" customHeight="1">
      <c r="A362" s="89"/>
      <c r="B362" s="90"/>
      <c r="C362" s="161" t="s">
        <v>518</v>
      </c>
      <c r="D362" s="161" t="s">
        <v>173</v>
      </c>
      <c r="E362" s="162" t="s">
        <v>519</v>
      </c>
      <c r="F362" s="163" t="s">
        <v>520</v>
      </c>
      <c r="G362" s="164" t="s">
        <v>512</v>
      </c>
      <c r="H362" s="165">
        <v>1</v>
      </c>
      <c r="I362" s="75"/>
      <c r="J362" s="166">
        <f>ROUND(I362*H362,2)</f>
        <v>0</v>
      </c>
      <c r="K362" s="163" t="s">
        <v>177</v>
      </c>
      <c r="L362" s="90"/>
      <c r="M362" s="167" t="s">
        <v>3</v>
      </c>
      <c r="N362" s="168" t="s">
        <v>47</v>
      </c>
      <c r="O362" s="169"/>
      <c r="P362" s="170">
        <f>O362*H362</f>
        <v>0</v>
      </c>
      <c r="Q362" s="170">
        <v>0.0105</v>
      </c>
      <c r="R362" s="170">
        <f>Q362*H362</f>
        <v>0.0105</v>
      </c>
      <c r="S362" s="170">
        <v>0</v>
      </c>
      <c r="T362" s="171">
        <f>S362*H362</f>
        <v>0</v>
      </c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R362" s="172" t="s">
        <v>178</v>
      </c>
      <c r="AT362" s="172" t="s">
        <v>173</v>
      </c>
      <c r="AU362" s="172" t="s">
        <v>179</v>
      </c>
      <c r="AY362" s="82" t="s">
        <v>171</v>
      </c>
      <c r="BE362" s="173">
        <f>IF(N362="základní",J362,0)</f>
        <v>0</v>
      </c>
      <c r="BF362" s="173">
        <f>IF(N362="snížená",J362,0)</f>
        <v>0</v>
      </c>
      <c r="BG362" s="173">
        <f>IF(N362="zákl. přenesená",J362,0)</f>
        <v>0</v>
      </c>
      <c r="BH362" s="173">
        <f>IF(N362="sníž. přenesená",J362,0)</f>
        <v>0</v>
      </c>
      <c r="BI362" s="173">
        <f>IF(N362="nulová",J362,0)</f>
        <v>0</v>
      </c>
      <c r="BJ362" s="82" t="s">
        <v>179</v>
      </c>
      <c r="BK362" s="173">
        <f>ROUND(I362*H362,2)</f>
        <v>0</v>
      </c>
      <c r="BL362" s="82" t="s">
        <v>178</v>
      </c>
      <c r="BM362" s="172" t="s">
        <v>521</v>
      </c>
    </row>
    <row r="363" spans="2:63" s="148" customFormat="1" ht="22.9" customHeight="1">
      <c r="B363" s="149"/>
      <c r="D363" s="150" t="s">
        <v>74</v>
      </c>
      <c r="E363" s="159" t="s">
        <v>178</v>
      </c>
      <c r="F363" s="159" t="s">
        <v>522</v>
      </c>
      <c r="J363" s="160">
        <f>BK363</f>
        <v>0</v>
      </c>
      <c r="L363" s="149"/>
      <c r="M363" s="153"/>
      <c r="N363" s="154"/>
      <c r="O363" s="154"/>
      <c r="P363" s="155">
        <f>SUM(P364:P459)</f>
        <v>0</v>
      </c>
      <c r="Q363" s="154"/>
      <c r="R363" s="155">
        <f>SUM(R364:R459)</f>
        <v>239.05427072999996</v>
      </c>
      <c r="S363" s="154"/>
      <c r="T363" s="156">
        <f>SUM(T364:T459)</f>
        <v>0</v>
      </c>
      <c r="AR363" s="150" t="s">
        <v>83</v>
      </c>
      <c r="AT363" s="157" t="s">
        <v>74</v>
      </c>
      <c r="AU363" s="157" t="s">
        <v>83</v>
      </c>
      <c r="AY363" s="150" t="s">
        <v>171</v>
      </c>
      <c r="BK363" s="158">
        <f>SUM(BK364:BK459)</f>
        <v>0</v>
      </c>
    </row>
    <row r="364" spans="1:65" s="92" customFormat="1" ht="24">
      <c r="A364" s="89"/>
      <c r="B364" s="90"/>
      <c r="C364" s="161" t="s">
        <v>523</v>
      </c>
      <c r="D364" s="161" t="s">
        <v>173</v>
      </c>
      <c r="E364" s="162" t="s">
        <v>524</v>
      </c>
      <c r="F364" s="163" t="s">
        <v>525</v>
      </c>
      <c r="G364" s="164" t="s">
        <v>284</v>
      </c>
      <c r="H364" s="165">
        <v>28</v>
      </c>
      <c r="I364" s="75"/>
      <c r="J364" s="166">
        <f>ROUND(I364*H364,2)</f>
        <v>0</v>
      </c>
      <c r="K364" s="163" t="s">
        <v>177</v>
      </c>
      <c r="L364" s="90"/>
      <c r="M364" s="167" t="s">
        <v>3</v>
      </c>
      <c r="N364" s="168" t="s">
        <v>47</v>
      </c>
      <c r="O364" s="169"/>
      <c r="P364" s="170">
        <f>O364*H364</f>
        <v>0</v>
      </c>
      <c r="Q364" s="170">
        <v>0.08642</v>
      </c>
      <c r="R364" s="170">
        <f>Q364*H364</f>
        <v>2.41976</v>
      </c>
      <c r="S364" s="170">
        <v>0</v>
      </c>
      <c r="T364" s="171">
        <f>S364*H364</f>
        <v>0</v>
      </c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R364" s="172" t="s">
        <v>178</v>
      </c>
      <c r="AT364" s="172" t="s">
        <v>173</v>
      </c>
      <c r="AU364" s="172" t="s">
        <v>179</v>
      </c>
      <c r="AY364" s="82" t="s">
        <v>171</v>
      </c>
      <c r="BE364" s="173">
        <f>IF(N364="základní",J364,0)</f>
        <v>0</v>
      </c>
      <c r="BF364" s="173">
        <f>IF(N364="snížená",J364,0)</f>
        <v>0</v>
      </c>
      <c r="BG364" s="173">
        <f>IF(N364="zákl. přenesená",J364,0)</f>
        <v>0</v>
      </c>
      <c r="BH364" s="173">
        <f>IF(N364="sníž. přenesená",J364,0)</f>
        <v>0</v>
      </c>
      <c r="BI364" s="173">
        <f>IF(N364="nulová",J364,0)</f>
        <v>0</v>
      </c>
      <c r="BJ364" s="82" t="s">
        <v>179</v>
      </c>
      <c r="BK364" s="173">
        <f>ROUND(I364*H364,2)</f>
        <v>0</v>
      </c>
      <c r="BL364" s="82" t="s">
        <v>178</v>
      </c>
      <c r="BM364" s="172" t="s">
        <v>526</v>
      </c>
    </row>
    <row r="365" spans="2:51" s="174" customFormat="1" ht="12">
      <c r="B365" s="175"/>
      <c r="D365" s="176" t="s">
        <v>181</v>
      </c>
      <c r="E365" s="177" t="s">
        <v>3</v>
      </c>
      <c r="F365" s="178" t="s">
        <v>527</v>
      </c>
      <c r="H365" s="177" t="s">
        <v>3</v>
      </c>
      <c r="L365" s="175"/>
      <c r="M365" s="179"/>
      <c r="N365" s="180"/>
      <c r="O365" s="180"/>
      <c r="P365" s="180"/>
      <c r="Q365" s="180"/>
      <c r="R365" s="180"/>
      <c r="S365" s="180"/>
      <c r="T365" s="181"/>
      <c r="AT365" s="177" t="s">
        <v>181</v>
      </c>
      <c r="AU365" s="177" t="s">
        <v>179</v>
      </c>
      <c r="AV365" s="174" t="s">
        <v>83</v>
      </c>
      <c r="AW365" s="174" t="s">
        <v>36</v>
      </c>
      <c r="AX365" s="174" t="s">
        <v>75</v>
      </c>
      <c r="AY365" s="177" t="s">
        <v>171</v>
      </c>
    </row>
    <row r="366" spans="2:51" s="182" customFormat="1" ht="12">
      <c r="B366" s="183"/>
      <c r="D366" s="176" t="s">
        <v>181</v>
      </c>
      <c r="E366" s="184" t="s">
        <v>3</v>
      </c>
      <c r="F366" s="185" t="s">
        <v>528</v>
      </c>
      <c r="H366" s="186">
        <v>10</v>
      </c>
      <c r="L366" s="183"/>
      <c r="M366" s="187"/>
      <c r="N366" s="188"/>
      <c r="O366" s="188"/>
      <c r="P366" s="188"/>
      <c r="Q366" s="188"/>
      <c r="R366" s="188"/>
      <c r="S366" s="188"/>
      <c r="T366" s="189"/>
      <c r="AT366" s="184" t="s">
        <v>181</v>
      </c>
      <c r="AU366" s="184" t="s">
        <v>179</v>
      </c>
      <c r="AV366" s="182" t="s">
        <v>179</v>
      </c>
      <c r="AW366" s="182" t="s">
        <v>36</v>
      </c>
      <c r="AX366" s="182" t="s">
        <v>75</v>
      </c>
      <c r="AY366" s="184" t="s">
        <v>171</v>
      </c>
    </row>
    <row r="367" spans="2:51" s="174" customFormat="1" ht="12">
      <c r="B367" s="175"/>
      <c r="D367" s="176" t="s">
        <v>181</v>
      </c>
      <c r="E367" s="177" t="s">
        <v>3</v>
      </c>
      <c r="F367" s="178" t="s">
        <v>529</v>
      </c>
      <c r="H367" s="177" t="s">
        <v>3</v>
      </c>
      <c r="L367" s="175"/>
      <c r="M367" s="179"/>
      <c r="N367" s="180"/>
      <c r="O367" s="180"/>
      <c r="P367" s="180"/>
      <c r="Q367" s="180"/>
      <c r="R367" s="180"/>
      <c r="S367" s="180"/>
      <c r="T367" s="181"/>
      <c r="AT367" s="177" t="s">
        <v>181</v>
      </c>
      <c r="AU367" s="177" t="s">
        <v>179</v>
      </c>
      <c r="AV367" s="174" t="s">
        <v>83</v>
      </c>
      <c r="AW367" s="174" t="s">
        <v>36</v>
      </c>
      <c r="AX367" s="174" t="s">
        <v>75</v>
      </c>
      <c r="AY367" s="177" t="s">
        <v>171</v>
      </c>
    </row>
    <row r="368" spans="2:51" s="182" customFormat="1" ht="12">
      <c r="B368" s="183"/>
      <c r="D368" s="176" t="s">
        <v>181</v>
      </c>
      <c r="E368" s="184" t="s">
        <v>3</v>
      </c>
      <c r="F368" s="185" t="s">
        <v>530</v>
      </c>
      <c r="H368" s="186">
        <v>2</v>
      </c>
      <c r="L368" s="183"/>
      <c r="M368" s="187"/>
      <c r="N368" s="188"/>
      <c r="O368" s="188"/>
      <c r="P368" s="188"/>
      <c r="Q368" s="188"/>
      <c r="R368" s="188"/>
      <c r="S368" s="188"/>
      <c r="T368" s="189"/>
      <c r="AT368" s="184" t="s">
        <v>181</v>
      </c>
      <c r="AU368" s="184" t="s">
        <v>179</v>
      </c>
      <c r="AV368" s="182" t="s">
        <v>179</v>
      </c>
      <c r="AW368" s="182" t="s">
        <v>36</v>
      </c>
      <c r="AX368" s="182" t="s">
        <v>75</v>
      </c>
      <c r="AY368" s="184" t="s">
        <v>171</v>
      </c>
    </row>
    <row r="369" spans="2:51" s="174" customFormat="1" ht="12">
      <c r="B369" s="175"/>
      <c r="D369" s="176" t="s">
        <v>181</v>
      </c>
      <c r="E369" s="177" t="s">
        <v>3</v>
      </c>
      <c r="F369" s="178" t="s">
        <v>531</v>
      </c>
      <c r="H369" s="177" t="s">
        <v>3</v>
      </c>
      <c r="L369" s="175"/>
      <c r="M369" s="179"/>
      <c r="N369" s="180"/>
      <c r="O369" s="180"/>
      <c r="P369" s="180"/>
      <c r="Q369" s="180"/>
      <c r="R369" s="180"/>
      <c r="S369" s="180"/>
      <c r="T369" s="181"/>
      <c r="AT369" s="177" t="s">
        <v>181</v>
      </c>
      <c r="AU369" s="177" t="s">
        <v>179</v>
      </c>
      <c r="AV369" s="174" t="s">
        <v>83</v>
      </c>
      <c r="AW369" s="174" t="s">
        <v>36</v>
      </c>
      <c r="AX369" s="174" t="s">
        <v>75</v>
      </c>
      <c r="AY369" s="177" t="s">
        <v>171</v>
      </c>
    </row>
    <row r="370" spans="2:51" s="182" customFormat="1" ht="12">
      <c r="B370" s="183"/>
      <c r="D370" s="176" t="s">
        <v>181</v>
      </c>
      <c r="E370" s="184" t="s">
        <v>3</v>
      </c>
      <c r="F370" s="185" t="s">
        <v>530</v>
      </c>
      <c r="H370" s="186">
        <v>2</v>
      </c>
      <c r="L370" s="183"/>
      <c r="M370" s="187"/>
      <c r="N370" s="188"/>
      <c r="O370" s="188"/>
      <c r="P370" s="188"/>
      <c r="Q370" s="188"/>
      <c r="R370" s="188"/>
      <c r="S370" s="188"/>
      <c r="T370" s="189"/>
      <c r="AT370" s="184" t="s">
        <v>181</v>
      </c>
      <c r="AU370" s="184" t="s">
        <v>179</v>
      </c>
      <c r="AV370" s="182" t="s">
        <v>179</v>
      </c>
      <c r="AW370" s="182" t="s">
        <v>36</v>
      </c>
      <c r="AX370" s="182" t="s">
        <v>75</v>
      </c>
      <c r="AY370" s="184" t="s">
        <v>171</v>
      </c>
    </row>
    <row r="371" spans="2:51" s="174" customFormat="1" ht="12">
      <c r="B371" s="175"/>
      <c r="D371" s="176" t="s">
        <v>181</v>
      </c>
      <c r="E371" s="177" t="s">
        <v>3</v>
      </c>
      <c r="F371" s="178" t="s">
        <v>532</v>
      </c>
      <c r="H371" s="177" t="s">
        <v>3</v>
      </c>
      <c r="L371" s="175"/>
      <c r="M371" s="179"/>
      <c r="N371" s="180"/>
      <c r="O371" s="180"/>
      <c r="P371" s="180"/>
      <c r="Q371" s="180"/>
      <c r="R371" s="180"/>
      <c r="S371" s="180"/>
      <c r="T371" s="181"/>
      <c r="AT371" s="177" t="s">
        <v>181</v>
      </c>
      <c r="AU371" s="177" t="s">
        <v>179</v>
      </c>
      <c r="AV371" s="174" t="s">
        <v>83</v>
      </c>
      <c r="AW371" s="174" t="s">
        <v>36</v>
      </c>
      <c r="AX371" s="174" t="s">
        <v>75</v>
      </c>
      <c r="AY371" s="177" t="s">
        <v>171</v>
      </c>
    </row>
    <row r="372" spans="2:51" s="182" customFormat="1" ht="12">
      <c r="B372" s="183"/>
      <c r="D372" s="176" t="s">
        <v>181</v>
      </c>
      <c r="E372" s="184" t="s">
        <v>3</v>
      </c>
      <c r="F372" s="185" t="s">
        <v>530</v>
      </c>
      <c r="H372" s="186">
        <v>2</v>
      </c>
      <c r="L372" s="183"/>
      <c r="M372" s="187"/>
      <c r="N372" s="188"/>
      <c r="O372" s="188"/>
      <c r="P372" s="188"/>
      <c r="Q372" s="188"/>
      <c r="R372" s="188"/>
      <c r="S372" s="188"/>
      <c r="T372" s="189"/>
      <c r="AT372" s="184" t="s">
        <v>181</v>
      </c>
      <c r="AU372" s="184" t="s">
        <v>179</v>
      </c>
      <c r="AV372" s="182" t="s">
        <v>179</v>
      </c>
      <c r="AW372" s="182" t="s">
        <v>36</v>
      </c>
      <c r="AX372" s="182" t="s">
        <v>75</v>
      </c>
      <c r="AY372" s="184" t="s">
        <v>171</v>
      </c>
    </row>
    <row r="373" spans="2:51" s="174" customFormat="1" ht="12">
      <c r="B373" s="175"/>
      <c r="D373" s="176" t="s">
        <v>181</v>
      </c>
      <c r="E373" s="177" t="s">
        <v>3</v>
      </c>
      <c r="F373" s="178" t="s">
        <v>533</v>
      </c>
      <c r="H373" s="177" t="s">
        <v>3</v>
      </c>
      <c r="L373" s="175"/>
      <c r="M373" s="179"/>
      <c r="N373" s="180"/>
      <c r="O373" s="180"/>
      <c r="P373" s="180"/>
      <c r="Q373" s="180"/>
      <c r="R373" s="180"/>
      <c r="S373" s="180"/>
      <c r="T373" s="181"/>
      <c r="AT373" s="177" t="s">
        <v>181</v>
      </c>
      <c r="AU373" s="177" t="s">
        <v>179</v>
      </c>
      <c r="AV373" s="174" t="s">
        <v>83</v>
      </c>
      <c r="AW373" s="174" t="s">
        <v>36</v>
      </c>
      <c r="AX373" s="174" t="s">
        <v>75</v>
      </c>
      <c r="AY373" s="177" t="s">
        <v>171</v>
      </c>
    </row>
    <row r="374" spans="2:51" s="182" customFormat="1" ht="12">
      <c r="B374" s="183"/>
      <c r="D374" s="176" t="s">
        <v>181</v>
      </c>
      <c r="E374" s="184" t="s">
        <v>3</v>
      </c>
      <c r="F374" s="185" t="s">
        <v>528</v>
      </c>
      <c r="H374" s="186">
        <v>10</v>
      </c>
      <c r="L374" s="183"/>
      <c r="M374" s="187"/>
      <c r="N374" s="188"/>
      <c r="O374" s="188"/>
      <c r="P374" s="188"/>
      <c r="Q374" s="188"/>
      <c r="R374" s="188"/>
      <c r="S374" s="188"/>
      <c r="T374" s="189"/>
      <c r="AT374" s="184" t="s">
        <v>181</v>
      </c>
      <c r="AU374" s="184" t="s">
        <v>179</v>
      </c>
      <c r="AV374" s="182" t="s">
        <v>179</v>
      </c>
      <c r="AW374" s="182" t="s">
        <v>36</v>
      </c>
      <c r="AX374" s="182" t="s">
        <v>75</v>
      </c>
      <c r="AY374" s="184" t="s">
        <v>171</v>
      </c>
    </row>
    <row r="375" spans="2:51" s="174" customFormat="1" ht="12">
      <c r="B375" s="175"/>
      <c r="D375" s="176" t="s">
        <v>181</v>
      </c>
      <c r="E375" s="177" t="s">
        <v>3</v>
      </c>
      <c r="F375" s="178" t="s">
        <v>534</v>
      </c>
      <c r="H375" s="177" t="s">
        <v>3</v>
      </c>
      <c r="L375" s="175"/>
      <c r="M375" s="179"/>
      <c r="N375" s="180"/>
      <c r="O375" s="180"/>
      <c r="P375" s="180"/>
      <c r="Q375" s="180"/>
      <c r="R375" s="180"/>
      <c r="S375" s="180"/>
      <c r="T375" s="181"/>
      <c r="AT375" s="177" t="s">
        <v>181</v>
      </c>
      <c r="AU375" s="177" t="s">
        <v>179</v>
      </c>
      <c r="AV375" s="174" t="s">
        <v>83</v>
      </c>
      <c r="AW375" s="174" t="s">
        <v>36</v>
      </c>
      <c r="AX375" s="174" t="s">
        <v>75</v>
      </c>
      <c r="AY375" s="177" t="s">
        <v>171</v>
      </c>
    </row>
    <row r="376" spans="2:51" s="182" customFormat="1" ht="12">
      <c r="B376" s="183"/>
      <c r="D376" s="176" t="s">
        <v>181</v>
      </c>
      <c r="E376" s="184" t="s">
        <v>3</v>
      </c>
      <c r="F376" s="185" t="s">
        <v>530</v>
      </c>
      <c r="H376" s="186">
        <v>2</v>
      </c>
      <c r="L376" s="183"/>
      <c r="M376" s="187"/>
      <c r="N376" s="188"/>
      <c r="O376" s="188"/>
      <c r="P376" s="188"/>
      <c r="Q376" s="188"/>
      <c r="R376" s="188"/>
      <c r="S376" s="188"/>
      <c r="T376" s="189"/>
      <c r="AT376" s="184" t="s">
        <v>181</v>
      </c>
      <c r="AU376" s="184" t="s">
        <v>179</v>
      </c>
      <c r="AV376" s="182" t="s">
        <v>179</v>
      </c>
      <c r="AW376" s="182" t="s">
        <v>36</v>
      </c>
      <c r="AX376" s="182" t="s">
        <v>75</v>
      </c>
      <c r="AY376" s="184" t="s">
        <v>171</v>
      </c>
    </row>
    <row r="377" spans="2:51" s="190" customFormat="1" ht="12">
      <c r="B377" s="191"/>
      <c r="D377" s="176" t="s">
        <v>181</v>
      </c>
      <c r="E377" s="192" t="s">
        <v>3</v>
      </c>
      <c r="F377" s="193" t="s">
        <v>184</v>
      </c>
      <c r="H377" s="194">
        <v>28</v>
      </c>
      <c r="L377" s="191"/>
      <c r="M377" s="195"/>
      <c r="N377" s="196"/>
      <c r="O377" s="196"/>
      <c r="P377" s="196"/>
      <c r="Q377" s="196"/>
      <c r="R377" s="196"/>
      <c r="S377" s="196"/>
      <c r="T377" s="197"/>
      <c r="AT377" s="192" t="s">
        <v>181</v>
      </c>
      <c r="AU377" s="192" t="s">
        <v>179</v>
      </c>
      <c r="AV377" s="190" t="s">
        <v>178</v>
      </c>
      <c r="AW377" s="190" t="s">
        <v>36</v>
      </c>
      <c r="AX377" s="190" t="s">
        <v>83</v>
      </c>
      <c r="AY377" s="192" t="s">
        <v>171</v>
      </c>
    </row>
    <row r="378" spans="1:65" s="92" customFormat="1" ht="24">
      <c r="A378" s="89"/>
      <c r="B378" s="90"/>
      <c r="C378" s="161" t="s">
        <v>535</v>
      </c>
      <c r="D378" s="161" t="s">
        <v>173</v>
      </c>
      <c r="E378" s="162" t="s">
        <v>536</v>
      </c>
      <c r="F378" s="163" t="s">
        <v>537</v>
      </c>
      <c r="G378" s="164" t="s">
        <v>284</v>
      </c>
      <c r="H378" s="165">
        <v>8</v>
      </c>
      <c r="I378" s="75"/>
      <c r="J378" s="166">
        <f>ROUND(I378*H378,2)</f>
        <v>0</v>
      </c>
      <c r="K378" s="163" t="s">
        <v>177</v>
      </c>
      <c r="L378" s="90"/>
      <c r="M378" s="167" t="s">
        <v>3</v>
      </c>
      <c r="N378" s="168" t="s">
        <v>47</v>
      </c>
      <c r="O378" s="169"/>
      <c r="P378" s="170">
        <f>O378*H378</f>
        <v>0</v>
      </c>
      <c r="Q378" s="170">
        <v>0.14954</v>
      </c>
      <c r="R378" s="170">
        <f>Q378*H378</f>
        <v>1.19632</v>
      </c>
      <c r="S378" s="170">
        <v>0</v>
      </c>
      <c r="T378" s="171">
        <f>S378*H378</f>
        <v>0</v>
      </c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R378" s="172" t="s">
        <v>178</v>
      </c>
      <c r="AT378" s="172" t="s">
        <v>173</v>
      </c>
      <c r="AU378" s="172" t="s">
        <v>179</v>
      </c>
      <c r="AY378" s="82" t="s">
        <v>171</v>
      </c>
      <c r="BE378" s="173">
        <f>IF(N378="základní",J378,0)</f>
        <v>0</v>
      </c>
      <c r="BF378" s="173">
        <f>IF(N378="snížená",J378,0)</f>
        <v>0</v>
      </c>
      <c r="BG378" s="173">
        <f>IF(N378="zákl. přenesená",J378,0)</f>
        <v>0</v>
      </c>
      <c r="BH378" s="173">
        <f>IF(N378="sníž. přenesená",J378,0)</f>
        <v>0</v>
      </c>
      <c r="BI378" s="173">
        <f>IF(N378="nulová",J378,0)</f>
        <v>0</v>
      </c>
      <c r="BJ378" s="82" t="s">
        <v>179</v>
      </c>
      <c r="BK378" s="173">
        <f>ROUND(I378*H378,2)</f>
        <v>0</v>
      </c>
      <c r="BL378" s="82" t="s">
        <v>178</v>
      </c>
      <c r="BM378" s="172" t="s">
        <v>538</v>
      </c>
    </row>
    <row r="379" spans="2:51" s="174" customFormat="1" ht="12">
      <c r="B379" s="175"/>
      <c r="D379" s="176" t="s">
        <v>181</v>
      </c>
      <c r="E379" s="177" t="s">
        <v>3</v>
      </c>
      <c r="F379" s="178" t="s">
        <v>539</v>
      </c>
      <c r="H379" s="177" t="s">
        <v>3</v>
      </c>
      <c r="L379" s="175"/>
      <c r="M379" s="179"/>
      <c r="N379" s="180"/>
      <c r="O379" s="180"/>
      <c r="P379" s="180"/>
      <c r="Q379" s="180"/>
      <c r="R379" s="180"/>
      <c r="S379" s="180"/>
      <c r="T379" s="181"/>
      <c r="AT379" s="177" t="s">
        <v>181</v>
      </c>
      <c r="AU379" s="177" t="s">
        <v>179</v>
      </c>
      <c r="AV379" s="174" t="s">
        <v>83</v>
      </c>
      <c r="AW379" s="174" t="s">
        <v>36</v>
      </c>
      <c r="AX379" s="174" t="s">
        <v>75</v>
      </c>
      <c r="AY379" s="177" t="s">
        <v>171</v>
      </c>
    </row>
    <row r="380" spans="2:51" s="182" customFormat="1" ht="12">
      <c r="B380" s="183"/>
      <c r="D380" s="176" t="s">
        <v>181</v>
      </c>
      <c r="E380" s="184" t="s">
        <v>3</v>
      </c>
      <c r="F380" s="185" t="s">
        <v>210</v>
      </c>
      <c r="H380" s="186">
        <v>6</v>
      </c>
      <c r="L380" s="183"/>
      <c r="M380" s="187"/>
      <c r="N380" s="188"/>
      <c r="O380" s="188"/>
      <c r="P380" s="188"/>
      <c r="Q380" s="188"/>
      <c r="R380" s="188"/>
      <c r="S380" s="188"/>
      <c r="T380" s="189"/>
      <c r="AT380" s="184" t="s">
        <v>181</v>
      </c>
      <c r="AU380" s="184" t="s">
        <v>179</v>
      </c>
      <c r="AV380" s="182" t="s">
        <v>179</v>
      </c>
      <c r="AW380" s="182" t="s">
        <v>36</v>
      </c>
      <c r="AX380" s="182" t="s">
        <v>75</v>
      </c>
      <c r="AY380" s="184" t="s">
        <v>171</v>
      </c>
    </row>
    <row r="381" spans="2:51" s="174" customFormat="1" ht="12">
      <c r="B381" s="175"/>
      <c r="D381" s="176" t="s">
        <v>181</v>
      </c>
      <c r="E381" s="177" t="s">
        <v>3</v>
      </c>
      <c r="F381" s="178" t="s">
        <v>540</v>
      </c>
      <c r="H381" s="177" t="s">
        <v>3</v>
      </c>
      <c r="L381" s="175"/>
      <c r="M381" s="179"/>
      <c r="N381" s="180"/>
      <c r="O381" s="180"/>
      <c r="P381" s="180"/>
      <c r="Q381" s="180"/>
      <c r="R381" s="180"/>
      <c r="S381" s="180"/>
      <c r="T381" s="181"/>
      <c r="AT381" s="177" t="s">
        <v>181</v>
      </c>
      <c r="AU381" s="177" t="s">
        <v>179</v>
      </c>
      <c r="AV381" s="174" t="s">
        <v>83</v>
      </c>
      <c r="AW381" s="174" t="s">
        <v>36</v>
      </c>
      <c r="AX381" s="174" t="s">
        <v>75</v>
      </c>
      <c r="AY381" s="177" t="s">
        <v>171</v>
      </c>
    </row>
    <row r="382" spans="2:51" s="182" customFormat="1" ht="12">
      <c r="B382" s="183"/>
      <c r="D382" s="176" t="s">
        <v>181</v>
      </c>
      <c r="E382" s="184" t="s">
        <v>3</v>
      </c>
      <c r="F382" s="185" t="s">
        <v>179</v>
      </c>
      <c r="H382" s="186">
        <v>2</v>
      </c>
      <c r="L382" s="183"/>
      <c r="M382" s="187"/>
      <c r="N382" s="188"/>
      <c r="O382" s="188"/>
      <c r="P382" s="188"/>
      <c r="Q382" s="188"/>
      <c r="R382" s="188"/>
      <c r="S382" s="188"/>
      <c r="T382" s="189"/>
      <c r="AT382" s="184" t="s">
        <v>181</v>
      </c>
      <c r="AU382" s="184" t="s">
        <v>179</v>
      </c>
      <c r="AV382" s="182" t="s">
        <v>179</v>
      </c>
      <c r="AW382" s="182" t="s">
        <v>36</v>
      </c>
      <c r="AX382" s="182" t="s">
        <v>75</v>
      </c>
      <c r="AY382" s="184" t="s">
        <v>171</v>
      </c>
    </row>
    <row r="383" spans="2:51" s="190" customFormat="1" ht="12">
      <c r="B383" s="191"/>
      <c r="D383" s="176" t="s">
        <v>181</v>
      </c>
      <c r="E383" s="192" t="s">
        <v>3</v>
      </c>
      <c r="F383" s="193" t="s">
        <v>184</v>
      </c>
      <c r="H383" s="194">
        <v>8</v>
      </c>
      <c r="L383" s="191"/>
      <c r="M383" s="195"/>
      <c r="N383" s="196"/>
      <c r="O383" s="196"/>
      <c r="P383" s="196"/>
      <c r="Q383" s="196"/>
      <c r="R383" s="196"/>
      <c r="S383" s="196"/>
      <c r="T383" s="197"/>
      <c r="AT383" s="192" t="s">
        <v>181</v>
      </c>
      <c r="AU383" s="192" t="s">
        <v>179</v>
      </c>
      <c r="AV383" s="190" t="s">
        <v>178</v>
      </c>
      <c r="AW383" s="190" t="s">
        <v>36</v>
      </c>
      <c r="AX383" s="190" t="s">
        <v>83</v>
      </c>
      <c r="AY383" s="192" t="s">
        <v>171</v>
      </c>
    </row>
    <row r="384" spans="1:65" s="92" customFormat="1" ht="24">
      <c r="A384" s="89"/>
      <c r="B384" s="90"/>
      <c r="C384" s="161" t="s">
        <v>541</v>
      </c>
      <c r="D384" s="161" t="s">
        <v>173</v>
      </c>
      <c r="E384" s="162" t="s">
        <v>542</v>
      </c>
      <c r="F384" s="163" t="s">
        <v>543</v>
      </c>
      <c r="G384" s="164" t="s">
        <v>284</v>
      </c>
      <c r="H384" s="165">
        <v>18</v>
      </c>
      <c r="I384" s="75"/>
      <c r="J384" s="166">
        <f>ROUND(I384*H384,2)</f>
        <v>0</v>
      </c>
      <c r="K384" s="163" t="s">
        <v>3</v>
      </c>
      <c r="L384" s="90"/>
      <c r="M384" s="167" t="s">
        <v>3</v>
      </c>
      <c r="N384" s="168" t="s">
        <v>47</v>
      </c>
      <c r="O384" s="169"/>
      <c r="P384" s="170">
        <f>O384*H384</f>
        <v>0</v>
      </c>
      <c r="Q384" s="170">
        <v>0.14954</v>
      </c>
      <c r="R384" s="170">
        <f>Q384*H384</f>
        <v>2.69172</v>
      </c>
      <c r="S384" s="170">
        <v>0</v>
      </c>
      <c r="T384" s="171">
        <f>S384*H384</f>
        <v>0</v>
      </c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  <c r="AR384" s="172" t="s">
        <v>178</v>
      </c>
      <c r="AT384" s="172" t="s">
        <v>173</v>
      </c>
      <c r="AU384" s="172" t="s">
        <v>179</v>
      </c>
      <c r="AY384" s="82" t="s">
        <v>171</v>
      </c>
      <c r="BE384" s="173">
        <f>IF(N384="základní",J384,0)</f>
        <v>0</v>
      </c>
      <c r="BF384" s="173">
        <f>IF(N384="snížená",J384,0)</f>
        <v>0</v>
      </c>
      <c r="BG384" s="173">
        <f>IF(N384="zákl. přenesená",J384,0)</f>
        <v>0</v>
      </c>
      <c r="BH384" s="173">
        <f>IF(N384="sníž. přenesená",J384,0)</f>
        <v>0</v>
      </c>
      <c r="BI384" s="173">
        <f>IF(N384="nulová",J384,0)</f>
        <v>0</v>
      </c>
      <c r="BJ384" s="82" t="s">
        <v>179</v>
      </c>
      <c r="BK384" s="173">
        <f>ROUND(I384*H384,2)</f>
        <v>0</v>
      </c>
      <c r="BL384" s="82" t="s">
        <v>178</v>
      </c>
      <c r="BM384" s="172" t="s">
        <v>544</v>
      </c>
    </row>
    <row r="385" spans="2:51" s="174" customFormat="1" ht="12">
      <c r="B385" s="175"/>
      <c r="D385" s="176" t="s">
        <v>181</v>
      </c>
      <c r="E385" s="177" t="s">
        <v>3</v>
      </c>
      <c r="F385" s="178" t="s">
        <v>545</v>
      </c>
      <c r="H385" s="177" t="s">
        <v>3</v>
      </c>
      <c r="L385" s="175"/>
      <c r="M385" s="179"/>
      <c r="N385" s="180"/>
      <c r="O385" s="180"/>
      <c r="P385" s="180"/>
      <c r="Q385" s="180"/>
      <c r="R385" s="180"/>
      <c r="S385" s="180"/>
      <c r="T385" s="181"/>
      <c r="AT385" s="177" t="s">
        <v>181</v>
      </c>
      <c r="AU385" s="177" t="s">
        <v>179</v>
      </c>
      <c r="AV385" s="174" t="s">
        <v>83</v>
      </c>
      <c r="AW385" s="174" t="s">
        <v>36</v>
      </c>
      <c r="AX385" s="174" t="s">
        <v>75</v>
      </c>
      <c r="AY385" s="177" t="s">
        <v>171</v>
      </c>
    </row>
    <row r="386" spans="2:51" s="182" customFormat="1" ht="12">
      <c r="B386" s="183"/>
      <c r="D386" s="176" t="s">
        <v>181</v>
      </c>
      <c r="E386" s="184" t="s">
        <v>3</v>
      </c>
      <c r="F386" s="185" t="s">
        <v>83</v>
      </c>
      <c r="H386" s="186">
        <v>1</v>
      </c>
      <c r="L386" s="183"/>
      <c r="M386" s="187"/>
      <c r="N386" s="188"/>
      <c r="O386" s="188"/>
      <c r="P386" s="188"/>
      <c r="Q386" s="188"/>
      <c r="R386" s="188"/>
      <c r="S386" s="188"/>
      <c r="T386" s="189"/>
      <c r="AT386" s="184" t="s">
        <v>181</v>
      </c>
      <c r="AU386" s="184" t="s">
        <v>179</v>
      </c>
      <c r="AV386" s="182" t="s">
        <v>179</v>
      </c>
      <c r="AW386" s="182" t="s">
        <v>36</v>
      </c>
      <c r="AX386" s="182" t="s">
        <v>75</v>
      </c>
      <c r="AY386" s="184" t="s">
        <v>171</v>
      </c>
    </row>
    <row r="387" spans="2:51" s="174" customFormat="1" ht="12">
      <c r="B387" s="175"/>
      <c r="D387" s="176" t="s">
        <v>181</v>
      </c>
      <c r="E387" s="177" t="s">
        <v>3</v>
      </c>
      <c r="F387" s="178" t="s">
        <v>546</v>
      </c>
      <c r="H387" s="177" t="s">
        <v>3</v>
      </c>
      <c r="L387" s="175"/>
      <c r="M387" s="179"/>
      <c r="N387" s="180"/>
      <c r="O387" s="180"/>
      <c r="P387" s="180"/>
      <c r="Q387" s="180"/>
      <c r="R387" s="180"/>
      <c r="S387" s="180"/>
      <c r="T387" s="181"/>
      <c r="AT387" s="177" t="s">
        <v>181</v>
      </c>
      <c r="AU387" s="177" t="s">
        <v>179</v>
      </c>
      <c r="AV387" s="174" t="s">
        <v>83</v>
      </c>
      <c r="AW387" s="174" t="s">
        <v>36</v>
      </c>
      <c r="AX387" s="174" t="s">
        <v>75</v>
      </c>
      <c r="AY387" s="177" t="s">
        <v>171</v>
      </c>
    </row>
    <row r="388" spans="2:51" s="182" customFormat="1" ht="12">
      <c r="B388" s="183"/>
      <c r="D388" s="176" t="s">
        <v>181</v>
      </c>
      <c r="E388" s="184" t="s">
        <v>3</v>
      </c>
      <c r="F388" s="185" t="s">
        <v>83</v>
      </c>
      <c r="H388" s="186">
        <v>1</v>
      </c>
      <c r="L388" s="183"/>
      <c r="M388" s="187"/>
      <c r="N388" s="188"/>
      <c r="O388" s="188"/>
      <c r="P388" s="188"/>
      <c r="Q388" s="188"/>
      <c r="R388" s="188"/>
      <c r="S388" s="188"/>
      <c r="T388" s="189"/>
      <c r="AT388" s="184" t="s">
        <v>181</v>
      </c>
      <c r="AU388" s="184" t="s">
        <v>179</v>
      </c>
      <c r="AV388" s="182" t="s">
        <v>179</v>
      </c>
      <c r="AW388" s="182" t="s">
        <v>36</v>
      </c>
      <c r="AX388" s="182" t="s">
        <v>75</v>
      </c>
      <c r="AY388" s="184" t="s">
        <v>171</v>
      </c>
    </row>
    <row r="389" spans="2:51" s="174" customFormat="1" ht="12">
      <c r="B389" s="175"/>
      <c r="D389" s="176" t="s">
        <v>181</v>
      </c>
      <c r="E389" s="177" t="s">
        <v>3</v>
      </c>
      <c r="F389" s="178" t="s">
        <v>547</v>
      </c>
      <c r="H389" s="177" t="s">
        <v>3</v>
      </c>
      <c r="L389" s="175"/>
      <c r="M389" s="179"/>
      <c r="N389" s="180"/>
      <c r="O389" s="180"/>
      <c r="P389" s="180"/>
      <c r="Q389" s="180"/>
      <c r="R389" s="180"/>
      <c r="S389" s="180"/>
      <c r="T389" s="181"/>
      <c r="AT389" s="177" t="s">
        <v>181</v>
      </c>
      <c r="AU389" s="177" t="s">
        <v>179</v>
      </c>
      <c r="AV389" s="174" t="s">
        <v>83</v>
      </c>
      <c r="AW389" s="174" t="s">
        <v>36</v>
      </c>
      <c r="AX389" s="174" t="s">
        <v>75</v>
      </c>
      <c r="AY389" s="177" t="s">
        <v>171</v>
      </c>
    </row>
    <row r="390" spans="2:51" s="182" customFormat="1" ht="12">
      <c r="B390" s="183"/>
      <c r="D390" s="176" t="s">
        <v>181</v>
      </c>
      <c r="E390" s="184" t="s">
        <v>3</v>
      </c>
      <c r="F390" s="185" t="s">
        <v>548</v>
      </c>
      <c r="H390" s="186">
        <v>14</v>
      </c>
      <c r="L390" s="183"/>
      <c r="M390" s="187"/>
      <c r="N390" s="188"/>
      <c r="O390" s="188"/>
      <c r="P390" s="188"/>
      <c r="Q390" s="188"/>
      <c r="R390" s="188"/>
      <c r="S390" s="188"/>
      <c r="T390" s="189"/>
      <c r="AT390" s="184" t="s">
        <v>181</v>
      </c>
      <c r="AU390" s="184" t="s">
        <v>179</v>
      </c>
      <c r="AV390" s="182" t="s">
        <v>179</v>
      </c>
      <c r="AW390" s="182" t="s">
        <v>36</v>
      </c>
      <c r="AX390" s="182" t="s">
        <v>75</v>
      </c>
      <c r="AY390" s="184" t="s">
        <v>171</v>
      </c>
    </row>
    <row r="391" spans="2:51" s="174" customFormat="1" ht="12">
      <c r="B391" s="175"/>
      <c r="D391" s="176" t="s">
        <v>181</v>
      </c>
      <c r="E391" s="177" t="s">
        <v>3</v>
      </c>
      <c r="F391" s="178" t="s">
        <v>549</v>
      </c>
      <c r="H391" s="177" t="s">
        <v>3</v>
      </c>
      <c r="L391" s="175"/>
      <c r="M391" s="179"/>
      <c r="N391" s="180"/>
      <c r="O391" s="180"/>
      <c r="P391" s="180"/>
      <c r="Q391" s="180"/>
      <c r="R391" s="180"/>
      <c r="S391" s="180"/>
      <c r="T391" s="181"/>
      <c r="AT391" s="177" t="s">
        <v>181</v>
      </c>
      <c r="AU391" s="177" t="s">
        <v>179</v>
      </c>
      <c r="AV391" s="174" t="s">
        <v>83</v>
      </c>
      <c r="AW391" s="174" t="s">
        <v>36</v>
      </c>
      <c r="AX391" s="174" t="s">
        <v>75</v>
      </c>
      <c r="AY391" s="177" t="s">
        <v>171</v>
      </c>
    </row>
    <row r="392" spans="2:51" s="182" customFormat="1" ht="12">
      <c r="B392" s="183"/>
      <c r="D392" s="176" t="s">
        <v>181</v>
      </c>
      <c r="E392" s="184" t="s">
        <v>3</v>
      </c>
      <c r="F392" s="185" t="s">
        <v>530</v>
      </c>
      <c r="H392" s="186">
        <v>2</v>
      </c>
      <c r="L392" s="183"/>
      <c r="M392" s="187"/>
      <c r="N392" s="188"/>
      <c r="O392" s="188"/>
      <c r="P392" s="188"/>
      <c r="Q392" s="188"/>
      <c r="R392" s="188"/>
      <c r="S392" s="188"/>
      <c r="T392" s="189"/>
      <c r="AT392" s="184" t="s">
        <v>181</v>
      </c>
      <c r="AU392" s="184" t="s">
        <v>179</v>
      </c>
      <c r="AV392" s="182" t="s">
        <v>179</v>
      </c>
      <c r="AW392" s="182" t="s">
        <v>36</v>
      </c>
      <c r="AX392" s="182" t="s">
        <v>75</v>
      </c>
      <c r="AY392" s="184" t="s">
        <v>171</v>
      </c>
    </row>
    <row r="393" spans="2:51" s="190" customFormat="1" ht="12">
      <c r="B393" s="191"/>
      <c r="D393" s="176" t="s">
        <v>181</v>
      </c>
      <c r="E393" s="192" t="s">
        <v>3</v>
      </c>
      <c r="F393" s="193" t="s">
        <v>184</v>
      </c>
      <c r="H393" s="194">
        <v>18</v>
      </c>
      <c r="L393" s="191"/>
      <c r="M393" s="195"/>
      <c r="N393" s="196"/>
      <c r="O393" s="196"/>
      <c r="P393" s="196"/>
      <c r="Q393" s="196"/>
      <c r="R393" s="196"/>
      <c r="S393" s="196"/>
      <c r="T393" s="197"/>
      <c r="AT393" s="192" t="s">
        <v>181</v>
      </c>
      <c r="AU393" s="192" t="s">
        <v>179</v>
      </c>
      <c r="AV393" s="190" t="s">
        <v>178</v>
      </c>
      <c r="AW393" s="190" t="s">
        <v>36</v>
      </c>
      <c r="AX393" s="190" t="s">
        <v>83</v>
      </c>
      <c r="AY393" s="192" t="s">
        <v>171</v>
      </c>
    </row>
    <row r="394" spans="1:65" s="92" customFormat="1" ht="16.5" customHeight="1">
      <c r="A394" s="89"/>
      <c r="B394" s="90"/>
      <c r="C394" s="198" t="s">
        <v>550</v>
      </c>
      <c r="D394" s="198" t="s">
        <v>248</v>
      </c>
      <c r="E394" s="199" t="s">
        <v>551</v>
      </c>
      <c r="F394" s="200" t="s">
        <v>552</v>
      </c>
      <c r="G394" s="201" t="s">
        <v>176</v>
      </c>
      <c r="H394" s="202">
        <v>298.352</v>
      </c>
      <c r="I394" s="78"/>
      <c r="J394" s="203">
        <f>ROUND(I394*H394,2)</f>
        <v>0</v>
      </c>
      <c r="K394" s="200" t="s">
        <v>3</v>
      </c>
      <c r="L394" s="204"/>
      <c r="M394" s="205" t="s">
        <v>3</v>
      </c>
      <c r="N394" s="206" t="s">
        <v>47</v>
      </c>
      <c r="O394" s="169"/>
      <c r="P394" s="170">
        <f>O394*H394</f>
        <v>0</v>
      </c>
      <c r="Q394" s="170">
        <v>0.47</v>
      </c>
      <c r="R394" s="170">
        <f>Q394*H394</f>
        <v>140.22544</v>
      </c>
      <c r="S394" s="170">
        <v>0</v>
      </c>
      <c r="T394" s="171">
        <f>S394*H394</f>
        <v>0</v>
      </c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R394" s="172" t="s">
        <v>219</v>
      </c>
      <c r="AT394" s="172" t="s">
        <v>248</v>
      </c>
      <c r="AU394" s="172" t="s">
        <v>179</v>
      </c>
      <c r="AY394" s="82" t="s">
        <v>171</v>
      </c>
      <c r="BE394" s="173">
        <f>IF(N394="základní",J394,0)</f>
        <v>0</v>
      </c>
      <c r="BF394" s="173">
        <f>IF(N394="snížená",J394,0)</f>
        <v>0</v>
      </c>
      <c r="BG394" s="173">
        <f>IF(N394="zákl. přenesená",J394,0)</f>
        <v>0</v>
      </c>
      <c r="BH394" s="173">
        <f>IF(N394="sníž. přenesená",J394,0)</f>
        <v>0</v>
      </c>
      <c r="BI394" s="173">
        <f>IF(N394="nulová",J394,0)</f>
        <v>0</v>
      </c>
      <c r="BJ394" s="82" t="s">
        <v>179</v>
      </c>
      <c r="BK394" s="173">
        <f>ROUND(I394*H394,2)</f>
        <v>0</v>
      </c>
      <c r="BL394" s="82" t="s">
        <v>178</v>
      </c>
      <c r="BM394" s="172" t="s">
        <v>553</v>
      </c>
    </row>
    <row r="395" spans="2:51" s="174" customFormat="1" ht="12">
      <c r="B395" s="175"/>
      <c r="D395" s="176" t="s">
        <v>181</v>
      </c>
      <c r="E395" s="177" t="s">
        <v>3</v>
      </c>
      <c r="F395" s="178" t="s">
        <v>539</v>
      </c>
      <c r="H395" s="177" t="s">
        <v>3</v>
      </c>
      <c r="L395" s="175"/>
      <c r="M395" s="179"/>
      <c r="N395" s="180"/>
      <c r="O395" s="180"/>
      <c r="P395" s="180"/>
      <c r="Q395" s="180"/>
      <c r="R395" s="180"/>
      <c r="S395" s="180"/>
      <c r="T395" s="181"/>
      <c r="AT395" s="177" t="s">
        <v>181</v>
      </c>
      <c r="AU395" s="177" t="s">
        <v>179</v>
      </c>
      <c r="AV395" s="174" t="s">
        <v>83</v>
      </c>
      <c r="AW395" s="174" t="s">
        <v>36</v>
      </c>
      <c r="AX395" s="174" t="s">
        <v>75</v>
      </c>
      <c r="AY395" s="177" t="s">
        <v>171</v>
      </c>
    </row>
    <row r="396" spans="2:51" s="182" customFormat="1" ht="12">
      <c r="B396" s="183"/>
      <c r="D396" s="176" t="s">
        <v>181</v>
      </c>
      <c r="E396" s="184" t="s">
        <v>3</v>
      </c>
      <c r="F396" s="185" t="s">
        <v>554</v>
      </c>
      <c r="H396" s="186">
        <v>46.728</v>
      </c>
      <c r="L396" s="183"/>
      <c r="M396" s="187"/>
      <c r="N396" s="188"/>
      <c r="O396" s="188"/>
      <c r="P396" s="188"/>
      <c r="Q396" s="188"/>
      <c r="R396" s="188"/>
      <c r="S396" s="188"/>
      <c r="T396" s="189"/>
      <c r="AT396" s="184" t="s">
        <v>181</v>
      </c>
      <c r="AU396" s="184" t="s">
        <v>179</v>
      </c>
      <c r="AV396" s="182" t="s">
        <v>179</v>
      </c>
      <c r="AW396" s="182" t="s">
        <v>36</v>
      </c>
      <c r="AX396" s="182" t="s">
        <v>75</v>
      </c>
      <c r="AY396" s="184" t="s">
        <v>171</v>
      </c>
    </row>
    <row r="397" spans="2:51" s="174" customFormat="1" ht="12">
      <c r="B397" s="175"/>
      <c r="D397" s="176" t="s">
        <v>181</v>
      </c>
      <c r="E397" s="177" t="s">
        <v>3</v>
      </c>
      <c r="F397" s="178" t="s">
        <v>540</v>
      </c>
      <c r="H397" s="177" t="s">
        <v>3</v>
      </c>
      <c r="L397" s="175"/>
      <c r="M397" s="179"/>
      <c r="N397" s="180"/>
      <c r="O397" s="180"/>
      <c r="P397" s="180"/>
      <c r="Q397" s="180"/>
      <c r="R397" s="180"/>
      <c r="S397" s="180"/>
      <c r="T397" s="181"/>
      <c r="AT397" s="177" t="s">
        <v>181</v>
      </c>
      <c r="AU397" s="177" t="s">
        <v>179</v>
      </c>
      <c r="AV397" s="174" t="s">
        <v>83</v>
      </c>
      <c r="AW397" s="174" t="s">
        <v>36</v>
      </c>
      <c r="AX397" s="174" t="s">
        <v>75</v>
      </c>
      <c r="AY397" s="177" t="s">
        <v>171</v>
      </c>
    </row>
    <row r="398" spans="2:51" s="182" customFormat="1" ht="12">
      <c r="B398" s="183"/>
      <c r="D398" s="176" t="s">
        <v>181</v>
      </c>
      <c r="E398" s="184" t="s">
        <v>3</v>
      </c>
      <c r="F398" s="185" t="s">
        <v>555</v>
      </c>
      <c r="H398" s="186">
        <v>7.788</v>
      </c>
      <c r="L398" s="183"/>
      <c r="M398" s="187"/>
      <c r="N398" s="188"/>
      <c r="O398" s="188"/>
      <c r="P398" s="188"/>
      <c r="Q398" s="188"/>
      <c r="R398" s="188"/>
      <c r="S398" s="188"/>
      <c r="T398" s="189"/>
      <c r="AT398" s="184" t="s">
        <v>181</v>
      </c>
      <c r="AU398" s="184" t="s">
        <v>179</v>
      </c>
      <c r="AV398" s="182" t="s">
        <v>179</v>
      </c>
      <c r="AW398" s="182" t="s">
        <v>36</v>
      </c>
      <c r="AX398" s="182" t="s">
        <v>75</v>
      </c>
      <c r="AY398" s="184" t="s">
        <v>171</v>
      </c>
    </row>
    <row r="399" spans="2:51" s="174" customFormat="1" ht="12">
      <c r="B399" s="175"/>
      <c r="D399" s="176" t="s">
        <v>181</v>
      </c>
      <c r="E399" s="177" t="s">
        <v>3</v>
      </c>
      <c r="F399" s="178" t="s">
        <v>545</v>
      </c>
      <c r="H399" s="177" t="s">
        <v>3</v>
      </c>
      <c r="L399" s="175"/>
      <c r="M399" s="179"/>
      <c r="N399" s="180"/>
      <c r="O399" s="180"/>
      <c r="P399" s="180"/>
      <c r="Q399" s="180"/>
      <c r="R399" s="180"/>
      <c r="S399" s="180"/>
      <c r="T399" s="181"/>
      <c r="AT399" s="177" t="s">
        <v>181</v>
      </c>
      <c r="AU399" s="177" t="s">
        <v>179</v>
      </c>
      <c r="AV399" s="174" t="s">
        <v>83</v>
      </c>
      <c r="AW399" s="174" t="s">
        <v>36</v>
      </c>
      <c r="AX399" s="174" t="s">
        <v>75</v>
      </c>
      <c r="AY399" s="177" t="s">
        <v>171</v>
      </c>
    </row>
    <row r="400" spans="2:51" s="182" customFormat="1" ht="12">
      <c r="B400" s="183"/>
      <c r="D400" s="176" t="s">
        <v>181</v>
      </c>
      <c r="E400" s="184" t="s">
        <v>3</v>
      </c>
      <c r="F400" s="185" t="s">
        <v>556</v>
      </c>
      <c r="H400" s="186">
        <v>8.988</v>
      </c>
      <c r="L400" s="183"/>
      <c r="M400" s="187"/>
      <c r="N400" s="188"/>
      <c r="O400" s="188"/>
      <c r="P400" s="188"/>
      <c r="Q400" s="188"/>
      <c r="R400" s="188"/>
      <c r="S400" s="188"/>
      <c r="T400" s="189"/>
      <c r="AT400" s="184" t="s">
        <v>181</v>
      </c>
      <c r="AU400" s="184" t="s">
        <v>179</v>
      </c>
      <c r="AV400" s="182" t="s">
        <v>179</v>
      </c>
      <c r="AW400" s="182" t="s">
        <v>36</v>
      </c>
      <c r="AX400" s="182" t="s">
        <v>75</v>
      </c>
      <c r="AY400" s="184" t="s">
        <v>171</v>
      </c>
    </row>
    <row r="401" spans="2:51" s="174" customFormat="1" ht="12">
      <c r="B401" s="175"/>
      <c r="D401" s="176" t="s">
        <v>181</v>
      </c>
      <c r="E401" s="177" t="s">
        <v>3</v>
      </c>
      <c r="F401" s="178" t="s">
        <v>546</v>
      </c>
      <c r="H401" s="177" t="s">
        <v>3</v>
      </c>
      <c r="L401" s="175"/>
      <c r="M401" s="179"/>
      <c r="N401" s="180"/>
      <c r="O401" s="180"/>
      <c r="P401" s="180"/>
      <c r="Q401" s="180"/>
      <c r="R401" s="180"/>
      <c r="S401" s="180"/>
      <c r="T401" s="181"/>
      <c r="AT401" s="177" t="s">
        <v>181</v>
      </c>
      <c r="AU401" s="177" t="s">
        <v>179</v>
      </c>
      <c r="AV401" s="174" t="s">
        <v>83</v>
      </c>
      <c r="AW401" s="174" t="s">
        <v>36</v>
      </c>
      <c r="AX401" s="174" t="s">
        <v>75</v>
      </c>
      <c r="AY401" s="177" t="s">
        <v>171</v>
      </c>
    </row>
    <row r="402" spans="2:51" s="182" customFormat="1" ht="12">
      <c r="B402" s="183"/>
      <c r="D402" s="176" t="s">
        <v>181</v>
      </c>
      <c r="E402" s="184" t="s">
        <v>3</v>
      </c>
      <c r="F402" s="185" t="s">
        <v>557</v>
      </c>
      <c r="H402" s="186">
        <v>6.142</v>
      </c>
      <c r="L402" s="183"/>
      <c r="M402" s="187"/>
      <c r="N402" s="188"/>
      <c r="O402" s="188"/>
      <c r="P402" s="188"/>
      <c r="Q402" s="188"/>
      <c r="R402" s="188"/>
      <c r="S402" s="188"/>
      <c r="T402" s="189"/>
      <c r="AT402" s="184" t="s">
        <v>181</v>
      </c>
      <c r="AU402" s="184" t="s">
        <v>179</v>
      </c>
      <c r="AV402" s="182" t="s">
        <v>179</v>
      </c>
      <c r="AW402" s="182" t="s">
        <v>36</v>
      </c>
      <c r="AX402" s="182" t="s">
        <v>75</v>
      </c>
      <c r="AY402" s="184" t="s">
        <v>171</v>
      </c>
    </row>
    <row r="403" spans="2:51" s="174" customFormat="1" ht="12">
      <c r="B403" s="175"/>
      <c r="D403" s="176" t="s">
        <v>181</v>
      </c>
      <c r="E403" s="177" t="s">
        <v>3</v>
      </c>
      <c r="F403" s="178" t="s">
        <v>527</v>
      </c>
      <c r="H403" s="177" t="s">
        <v>3</v>
      </c>
      <c r="L403" s="175"/>
      <c r="M403" s="179"/>
      <c r="N403" s="180"/>
      <c r="O403" s="180"/>
      <c r="P403" s="180"/>
      <c r="Q403" s="180"/>
      <c r="R403" s="180"/>
      <c r="S403" s="180"/>
      <c r="T403" s="181"/>
      <c r="AT403" s="177" t="s">
        <v>181</v>
      </c>
      <c r="AU403" s="177" t="s">
        <v>179</v>
      </c>
      <c r="AV403" s="174" t="s">
        <v>83</v>
      </c>
      <c r="AW403" s="174" t="s">
        <v>36</v>
      </c>
      <c r="AX403" s="174" t="s">
        <v>75</v>
      </c>
      <c r="AY403" s="177" t="s">
        <v>171</v>
      </c>
    </row>
    <row r="404" spans="2:51" s="182" customFormat="1" ht="12">
      <c r="B404" s="183"/>
      <c r="D404" s="176" t="s">
        <v>181</v>
      </c>
      <c r="E404" s="184" t="s">
        <v>3</v>
      </c>
      <c r="F404" s="185" t="s">
        <v>558</v>
      </c>
      <c r="H404" s="186">
        <v>44.88</v>
      </c>
      <c r="L404" s="183"/>
      <c r="M404" s="187"/>
      <c r="N404" s="188"/>
      <c r="O404" s="188"/>
      <c r="P404" s="188"/>
      <c r="Q404" s="188"/>
      <c r="R404" s="188"/>
      <c r="S404" s="188"/>
      <c r="T404" s="189"/>
      <c r="AT404" s="184" t="s">
        <v>181</v>
      </c>
      <c r="AU404" s="184" t="s">
        <v>179</v>
      </c>
      <c r="AV404" s="182" t="s">
        <v>179</v>
      </c>
      <c r="AW404" s="182" t="s">
        <v>36</v>
      </c>
      <c r="AX404" s="182" t="s">
        <v>75</v>
      </c>
      <c r="AY404" s="184" t="s">
        <v>171</v>
      </c>
    </row>
    <row r="405" spans="2:51" s="174" customFormat="1" ht="12">
      <c r="B405" s="175"/>
      <c r="D405" s="176" t="s">
        <v>181</v>
      </c>
      <c r="E405" s="177" t="s">
        <v>3</v>
      </c>
      <c r="F405" s="178" t="s">
        <v>529</v>
      </c>
      <c r="H405" s="177" t="s">
        <v>3</v>
      </c>
      <c r="L405" s="175"/>
      <c r="M405" s="179"/>
      <c r="N405" s="180"/>
      <c r="O405" s="180"/>
      <c r="P405" s="180"/>
      <c r="Q405" s="180"/>
      <c r="R405" s="180"/>
      <c r="S405" s="180"/>
      <c r="T405" s="181"/>
      <c r="AT405" s="177" t="s">
        <v>181</v>
      </c>
      <c r="AU405" s="177" t="s">
        <v>179</v>
      </c>
      <c r="AV405" s="174" t="s">
        <v>83</v>
      </c>
      <c r="AW405" s="174" t="s">
        <v>36</v>
      </c>
      <c r="AX405" s="174" t="s">
        <v>75</v>
      </c>
      <c r="AY405" s="177" t="s">
        <v>171</v>
      </c>
    </row>
    <row r="406" spans="2:51" s="182" customFormat="1" ht="12">
      <c r="B406" s="183"/>
      <c r="D406" s="176" t="s">
        <v>181</v>
      </c>
      <c r="E406" s="184" t="s">
        <v>3</v>
      </c>
      <c r="F406" s="185" t="s">
        <v>559</v>
      </c>
      <c r="H406" s="186">
        <v>2.842</v>
      </c>
      <c r="L406" s="183"/>
      <c r="M406" s="187"/>
      <c r="N406" s="188"/>
      <c r="O406" s="188"/>
      <c r="P406" s="188"/>
      <c r="Q406" s="188"/>
      <c r="R406" s="188"/>
      <c r="S406" s="188"/>
      <c r="T406" s="189"/>
      <c r="AT406" s="184" t="s">
        <v>181</v>
      </c>
      <c r="AU406" s="184" t="s">
        <v>179</v>
      </c>
      <c r="AV406" s="182" t="s">
        <v>179</v>
      </c>
      <c r="AW406" s="182" t="s">
        <v>36</v>
      </c>
      <c r="AX406" s="182" t="s">
        <v>75</v>
      </c>
      <c r="AY406" s="184" t="s">
        <v>171</v>
      </c>
    </row>
    <row r="407" spans="2:51" s="174" customFormat="1" ht="12">
      <c r="B407" s="175"/>
      <c r="D407" s="176" t="s">
        <v>181</v>
      </c>
      <c r="E407" s="177" t="s">
        <v>3</v>
      </c>
      <c r="F407" s="178" t="s">
        <v>531</v>
      </c>
      <c r="H407" s="177" t="s">
        <v>3</v>
      </c>
      <c r="L407" s="175"/>
      <c r="M407" s="179"/>
      <c r="N407" s="180"/>
      <c r="O407" s="180"/>
      <c r="P407" s="180"/>
      <c r="Q407" s="180"/>
      <c r="R407" s="180"/>
      <c r="S407" s="180"/>
      <c r="T407" s="181"/>
      <c r="AT407" s="177" t="s">
        <v>181</v>
      </c>
      <c r="AU407" s="177" t="s">
        <v>179</v>
      </c>
      <c r="AV407" s="174" t="s">
        <v>83</v>
      </c>
      <c r="AW407" s="174" t="s">
        <v>36</v>
      </c>
      <c r="AX407" s="174" t="s">
        <v>75</v>
      </c>
      <c r="AY407" s="177" t="s">
        <v>171</v>
      </c>
    </row>
    <row r="408" spans="2:51" s="182" customFormat="1" ht="12">
      <c r="B408" s="183"/>
      <c r="D408" s="176" t="s">
        <v>181</v>
      </c>
      <c r="E408" s="184" t="s">
        <v>3</v>
      </c>
      <c r="F408" s="185" t="s">
        <v>560</v>
      </c>
      <c r="H408" s="186">
        <v>7.056</v>
      </c>
      <c r="L408" s="183"/>
      <c r="M408" s="187"/>
      <c r="N408" s="188"/>
      <c r="O408" s="188"/>
      <c r="P408" s="188"/>
      <c r="Q408" s="188"/>
      <c r="R408" s="188"/>
      <c r="S408" s="188"/>
      <c r="T408" s="189"/>
      <c r="AT408" s="184" t="s">
        <v>181</v>
      </c>
      <c r="AU408" s="184" t="s">
        <v>179</v>
      </c>
      <c r="AV408" s="182" t="s">
        <v>179</v>
      </c>
      <c r="AW408" s="182" t="s">
        <v>36</v>
      </c>
      <c r="AX408" s="182" t="s">
        <v>75</v>
      </c>
      <c r="AY408" s="184" t="s">
        <v>171</v>
      </c>
    </row>
    <row r="409" spans="2:51" s="174" customFormat="1" ht="12">
      <c r="B409" s="175"/>
      <c r="D409" s="176" t="s">
        <v>181</v>
      </c>
      <c r="E409" s="177" t="s">
        <v>3</v>
      </c>
      <c r="F409" s="178" t="s">
        <v>532</v>
      </c>
      <c r="H409" s="177" t="s">
        <v>3</v>
      </c>
      <c r="L409" s="175"/>
      <c r="M409" s="179"/>
      <c r="N409" s="180"/>
      <c r="O409" s="180"/>
      <c r="P409" s="180"/>
      <c r="Q409" s="180"/>
      <c r="R409" s="180"/>
      <c r="S409" s="180"/>
      <c r="T409" s="181"/>
      <c r="AT409" s="177" t="s">
        <v>181</v>
      </c>
      <c r="AU409" s="177" t="s">
        <v>179</v>
      </c>
      <c r="AV409" s="174" t="s">
        <v>83</v>
      </c>
      <c r="AW409" s="174" t="s">
        <v>36</v>
      </c>
      <c r="AX409" s="174" t="s">
        <v>75</v>
      </c>
      <c r="AY409" s="177" t="s">
        <v>171</v>
      </c>
    </row>
    <row r="410" spans="2:51" s="182" customFormat="1" ht="12">
      <c r="B410" s="183"/>
      <c r="D410" s="176" t="s">
        <v>181</v>
      </c>
      <c r="E410" s="184" t="s">
        <v>3</v>
      </c>
      <c r="F410" s="185" t="s">
        <v>561</v>
      </c>
      <c r="H410" s="186">
        <v>6.174</v>
      </c>
      <c r="L410" s="183"/>
      <c r="M410" s="187"/>
      <c r="N410" s="188"/>
      <c r="O410" s="188"/>
      <c r="P410" s="188"/>
      <c r="Q410" s="188"/>
      <c r="R410" s="188"/>
      <c r="S410" s="188"/>
      <c r="T410" s="189"/>
      <c r="AT410" s="184" t="s">
        <v>181</v>
      </c>
      <c r="AU410" s="184" t="s">
        <v>179</v>
      </c>
      <c r="AV410" s="182" t="s">
        <v>179</v>
      </c>
      <c r="AW410" s="182" t="s">
        <v>36</v>
      </c>
      <c r="AX410" s="182" t="s">
        <v>75</v>
      </c>
      <c r="AY410" s="184" t="s">
        <v>171</v>
      </c>
    </row>
    <row r="411" spans="2:51" s="174" customFormat="1" ht="12">
      <c r="B411" s="175"/>
      <c r="D411" s="176" t="s">
        <v>181</v>
      </c>
      <c r="E411" s="177" t="s">
        <v>3</v>
      </c>
      <c r="F411" s="178" t="s">
        <v>533</v>
      </c>
      <c r="H411" s="177" t="s">
        <v>3</v>
      </c>
      <c r="L411" s="175"/>
      <c r="M411" s="179"/>
      <c r="N411" s="180"/>
      <c r="O411" s="180"/>
      <c r="P411" s="180"/>
      <c r="Q411" s="180"/>
      <c r="R411" s="180"/>
      <c r="S411" s="180"/>
      <c r="T411" s="181"/>
      <c r="AT411" s="177" t="s">
        <v>181</v>
      </c>
      <c r="AU411" s="177" t="s">
        <v>179</v>
      </c>
      <c r="AV411" s="174" t="s">
        <v>83</v>
      </c>
      <c r="AW411" s="174" t="s">
        <v>36</v>
      </c>
      <c r="AX411" s="174" t="s">
        <v>75</v>
      </c>
      <c r="AY411" s="177" t="s">
        <v>171</v>
      </c>
    </row>
    <row r="412" spans="2:51" s="182" customFormat="1" ht="12">
      <c r="B412" s="183"/>
      <c r="D412" s="176" t="s">
        <v>181</v>
      </c>
      <c r="E412" s="184" t="s">
        <v>3</v>
      </c>
      <c r="F412" s="185" t="s">
        <v>562</v>
      </c>
      <c r="H412" s="186">
        <v>29.28</v>
      </c>
      <c r="L412" s="183"/>
      <c r="M412" s="187"/>
      <c r="N412" s="188"/>
      <c r="O412" s="188"/>
      <c r="P412" s="188"/>
      <c r="Q412" s="188"/>
      <c r="R412" s="188"/>
      <c r="S412" s="188"/>
      <c r="T412" s="189"/>
      <c r="AT412" s="184" t="s">
        <v>181</v>
      </c>
      <c r="AU412" s="184" t="s">
        <v>179</v>
      </c>
      <c r="AV412" s="182" t="s">
        <v>179</v>
      </c>
      <c r="AW412" s="182" t="s">
        <v>36</v>
      </c>
      <c r="AX412" s="182" t="s">
        <v>75</v>
      </c>
      <c r="AY412" s="184" t="s">
        <v>171</v>
      </c>
    </row>
    <row r="413" spans="2:51" s="174" customFormat="1" ht="12">
      <c r="B413" s="175"/>
      <c r="D413" s="176" t="s">
        <v>181</v>
      </c>
      <c r="E413" s="177" t="s">
        <v>3</v>
      </c>
      <c r="F413" s="178" t="s">
        <v>534</v>
      </c>
      <c r="H413" s="177" t="s">
        <v>3</v>
      </c>
      <c r="L413" s="175"/>
      <c r="M413" s="179"/>
      <c r="N413" s="180"/>
      <c r="O413" s="180"/>
      <c r="P413" s="180"/>
      <c r="Q413" s="180"/>
      <c r="R413" s="180"/>
      <c r="S413" s="180"/>
      <c r="T413" s="181"/>
      <c r="AT413" s="177" t="s">
        <v>181</v>
      </c>
      <c r="AU413" s="177" t="s">
        <v>179</v>
      </c>
      <c r="AV413" s="174" t="s">
        <v>83</v>
      </c>
      <c r="AW413" s="174" t="s">
        <v>36</v>
      </c>
      <c r="AX413" s="174" t="s">
        <v>75</v>
      </c>
      <c r="AY413" s="177" t="s">
        <v>171</v>
      </c>
    </row>
    <row r="414" spans="2:51" s="182" customFormat="1" ht="12">
      <c r="B414" s="183"/>
      <c r="D414" s="176" t="s">
        <v>181</v>
      </c>
      <c r="E414" s="184" t="s">
        <v>3</v>
      </c>
      <c r="F414" s="185" t="s">
        <v>563</v>
      </c>
      <c r="H414" s="186">
        <v>1.854</v>
      </c>
      <c r="L414" s="183"/>
      <c r="M414" s="187"/>
      <c r="N414" s="188"/>
      <c r="O414" s="188"/>
      <c r="P414" s="188"/>
      <c r="Q414" s="188"/>
      <c r="R414" s="188"/>
      <c r="S414" s="188"/>
      <c r="T414" s="189"/>
      <c r="AT414" s="184" t="s">
        <v>181</v>
      </c>
      <c r="AU414" s="184" t="s">
        <v>179</v>
      </c>
      <c r="AV414" s="182" t="s">
        <v>179</v>
      </c>
      <c r="AW414" s="182" t="s">
        <v>36</v>
      </c>
      <c r="AX414" s="182" t="s">
        <v>75</v>
      </c>
      <c r="AY414" s="184" t="s">
        <v>171</v>
      </c>
    </row>
    <row r="415" spans="2:51" s="174" customFormat="1" ht="12">
      <c r="B415" s="175"/>
      <c r="D415" s="176" t="s">
        <v>181</v>
      </c>
      <c r="E415" s="177" t="s">
        <v>3</v>
      </c>
      <c r="F415" s="178" t="s">
        <v>547</v>
      </c>
      <c r="H415" s="177" t="s">
        <v>3</v>
      </c>
      <c r="L415" s="175"/>
      <c r="M415" s="179"/>
      <c r="N415" s="180"/>
      <c r="O415" s="180"/>
      <c r="P415" s="180"/>
      <c r="Q415" s="180"/>
      <c r="R415" s="180"/>
      <c r="S415" s="180"/>
      <c r="T415" s="181"/>
      <c r="AT415" s="177" t="s">
        <v>181</v>
      </c>
      <c r="AU415" s="177" t="s">
        <v>179</v>
      </c>
      <c r="AV415" s="174" t="s">
        <v>83</v>
      </c>
      <c r="AW415" s="174" t="s">
        <v>36</v>
      </c>
      <c r="AX415" s="174" t="s">
        <v>75</v>
      </c>
      <c r="AY415" s="177" t="s">
        <v>171</v>
      </c>
    </row>
    <row r="416" spans="2:51" s="182" customFormat="1" ht="12">
      <c r="B416" s="183"/>
      <c r="D416" s="176" t="s">
        <v>181</v>
      </c>
      <c r="E416" s="184" t="s">
        <v>3</v>
      </c>
      <c r="F416" s="185" t="s">
        <v>564</v>
      </c>
      <c r="H416" s="186">
        <v>127.512</v>
      </c>
      <c r="L416" s="183"/>
      <c r="M416" s="187"/>
      <c r="N416" s="188"/>
      <c r="O416" s="188"/>
      <c r="P416" s="188"/>
      <c r="Q416" s="188"/>
      <c r="R416" s="188"/>
      <c r="S416" s="188"/>
      <c r="T416" s="189"/>
      <c r="AT416" s="184" t="s">
        <v>181</v>
      </c>
      <c r="AU416" s="184" t="s">
        <v>179</v>
      </c>
      <c r="AV416" s="182" t="s">
        <v>179</v>
      </c>
      <c r="AW416" s="182" t="s">
        <v>36</v>
      </c>
      <c r="AX416" s="182" t="s">
        <v>75</v>
      </c>
      <c r="AY416" s="184" t="s">
        <v>171</v>
      </c>
    </row>
    <row r="417" spans="2:51" s="174" customFormat="1" ht="12">
      <c r="B417" s="175"/>
      <c r="D417" s="176" t="s">
        <v>181</v>
      </c>
      <c r="E417" s="177" t="s">
        <v>3</v>
      </c>
      <c r="F417" s="178" t="s">
        <v>549</v>
      </c>
      <c r="H417" s="177" t="s">
        <v>3</v>
      </c>
      <c r="L417" s="175"/>
      <c r="M417" s="179"/>
      <c r="N417" s="180"/>
      <c r="O417" s="180"/>
      <c r="P417" s="180"/>
      <c r="Q417" s="180"/>
      <c r="R417" s="180"/>
      <c r="S417" s="180"/>
      <c r="T417" s="181"/>
      <c r="AT417" s="177" t="s">
        <v>181</v>
      </c>
      <c r="AU417" s="177" t="s">
        <v>179</v>
      </c>
      <c r="AV417" s="174" t="s">
        <v>83</v>
      </c>
      <c r="AW417" s="174" t="s">
        <v>36</v>
      </c>
      <c r="AX417" s="174" t="s">
        <v>75</v>
      </c>
      <c r="AY417" s="177" t="s">
        <v>171</v>
      </c>
    </row>
    <row r="418" spans="2:51" s="182" customFormat="1" ht="12">
      <c r="B418" s="183"/>
      <c r="D418" s="176" t="s">
        <v>181</v>
      </c>
      <c r="E418" s="184" t="s">
        <v>3</v>
      </c>
      <c r="F418" s="185" t="s">
        <v>565</v>
      </c>
      <c r="H418" s="186">
        <v>9.108</v>
      </c>
      <c r="L418" s="183"/>
      <c r="M418" s="187"/>
      <c r="N418" s="188"/>
      <c r="O418" s="188"/>
      <c r="P418" s="188"/>
      <c r="Q418" s="188"/>
      <c r="R418" s="188"/>
      <c r="S418" s="188"/>
      <c r="T418" s="189"/>
      <c r="AT418" s="184" t="s">
        <v>181</v>
      </c>
      <c r="AU418" s="184" t="s">
        <v>179</v>
      </c>
      <c r="AV418" s="182" t="s">
        <v>179</v>
      </c>
      <c r="AW418" s="182" t="s">
        <v>36</v>
      </c>
      <c r="AX418" s="182" t="s">
        <v>75</v>
      </c>
      <c r="AY418" s="184" t="s">
        <v>171</v>
      </c>
    </row>
    <row r="419" spans="2:51" s="190" customFormat="1" ht="12">
      <c r="B419" s="191"/>
      <c r="D419" s="176" t="s">
        <v>181</v>
      </c>
      <c r="E419" s="192" t="s">
        <v>3</v>
      </c>
      <c r="F419" s="193" t="s">
        <v>184</v>
      </c>
      <c r="H419" s="194">
        <v>298.352</v>
      </c>
      <c r="L419" s="191"/>
      <c r="M419" s="195"/>
      <c r="N419" s="196"/>
      <c r="O419" s="196"/>
      <c r="P419" s="196"/>
      <c r="Q419" s="196"/>
      <c r="R419" s="196"/>
      <c r="S419" s="196"/>
      <c r="T419" s="197"/>
      <c r="AT419" s="192" t="s">
        <v>181</v>
      </c>
      <c r="AU419" s="192" t="s">
        <v>179</v>
      </c>
      <c r="AV419" s="190" t="s">
        <v>178</v>
      </c>
      <c r="AW419" s="190" t="s">
        <v>36</v>
      </c>
      <c r="AX419" s="190" t="s">
        <v>83</v>
      </c>
      <c r="AY419" s="192" t="s">
        <v>171</v>
      </c>
    </row>
    <row r="420" spans="1:65" s="92" customFormat="1" ht="24">
      <c r="A420" s="89"/>
      <c r="B420" s="90"/>
      <c r="C420" s="161" t="s">
        <v>566</v>
      </c>
      <c r="D420" s="161" t="s">
        <v>173</v>
      </c>
      <c r="E420" s="162" t="s">
        <v>567</v>
      </c>
      <c r="F420" s="163" t="s">
        <v>568</v>
      </c>
      <c r="G420" s="164" t="s">
        <v>187</v>
      </c>
      <c r="H420" s="165">
        <v>7.963</v>
      </c>
      <c r="I420" s="75"/>
      <c r="J420" s="166">
        <f>ROUND(I420*H420,2)</f>
        <v>0</v>
      </c>
      <c r="K420" s="163" t="s">
        <v>177</v>
      </c>
      <c r="L420" s="90"/>
      <c r="M420" s="167" t="s">
        <v>3</v>
      </c>
      <c r="N420" s="168" t="s">
        <v>47</v>
      </c>
      <c r="O420" s="169"/>
      <c r="P420" s="170">
        <f>O420*H420</f>
        <v>0</v>
      </c>
      <c r="Q420" s="170">
        <v>2.45343</v>
      </c>
      <c r="R420" s="170">
        <f>Q420*H420</f>
        <v>19.53666309</v>
      </c>
      <c r="S420" s="170">
        <v>0</v>
      </c>
      <c r="T420" s="171">
        <f>S420*H420</f>
        <v>0</v>
      </c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R420" s="172" t="s">
        <v>178</v>
      </c>
      <c r="AT420" s="172" t="s">
        <v>173</v>
      </c>
      <c r="AU420" s="172" t="s">
        <v>179</v>
      </c>
      <c r="AY420" s="82" t="s">
        <v>171</v>
      </c>
      <c r="BE420" s="173">
        <f>IF(N420="základní",J420,0)</f>
        <v>0</v>
      </c>
      <c r="BF420" s="173">
        <f>IF(N420="snížená",J420,0)</f>
        <v>0</v>
      </c>
      <c r="BG420" s="173">
        <f>IF(N420="zákl. přenesená",J420,0)</f>
        <v>0</v>
      </c>
      <c r="BH420" s="173">
        <f>IF(N420="sníž. přenesená",J420,0)</f>
        <v>0</v>
      </c>
      <c r="BI420" s="173">
        <f>IF(N420="nulová",J420,0)</f>
        <v>0</v>
      </c>
      <c r="BJ420" s="82" t="s">
        <v>179</v>
      </c>
      <c r="BK420" s="173">
        <f>ROUND(I420*H420,2)</f>
        <v>0</v>
      </c>
      <c r="BL420" s="82" t="s">
        <v>178</v>
      </c>
      <c r="BM420" s="172" t="s">
        <v>569</v>
      </c>
    </row>
    <row r="421" spans="2:51" s="174" customFormat="1" ht="12">
      <c r="B421" s="175"/>
      <c r="D421" s="176" t="s">
        <v>181</v>
      </c>
      <c r="E421" s="177" t="s">
        <v>3</v>
      </c>
      <c r="F421" s="178" t="s">
        <v>570</v>
      </c>
      <c r="H421" s="177" t="s">
        <v>3</v>
      </c>
      <c r="L421" s="175"/>
      <c r="M421" s="179"/>
      <c r="N421" s="180"/>
      <c r="O421" s="180"/>
      <c r="P421" s="180"/>
      <c r="Q421" s="180"/>
      <c r="R421" s="180"/>
      <c r="S421" s="180"/>
      <c r="T421" s="181"/>
      <c r="AT421" s="177" t="s">
        <v>181</v>
      </c>
      <c r="AU421" s="177" t="s">
        <v>179</v>
      </c>
      <c r="AV421" s="174" t="s">
        <v>83</v>
      </c>
      <c r="AW421" s="174" t="s">
        <v>36</v>
      </c>
      <c r="AX421" s="174" t="s">
        <v>75</v>
      </c>
      <c r="AY421" s="177" t="s">
        <v>171</v>
      </c>
    </row>
    <row r="422" spans="2:51" s="174" customFormat="1" ht="12">
      <c r="B422" s="175"/>
      <c r="D422" s="176" t="s">
        <v>181</v>
      </c>
      <c r="E422" s="177" t="s">
        <v>3</v>
      </c>
      <c r="F422" s="178" t="s">
        <v>571</v>
      </c>
      <c r="H422" s="177" t="s">
        <v>3</v>
      </c>
      <c r="L422" s="175"/>
      <c r="M422" s="179"/>
      <c r="N422" s="180"/>
      <c r="O422" s="180"/>
      <c r="P422" s="180"/>
      <c r="Q422" s="180"/>
      <c r="R422" s="180"/>
      <c r="S422" s="180"/>
      <c r="T422" s="181"/>
      <c r="AT422" s="177" t="s">
        <v>181</v>
      </c>
      <c r="AU422" s="177" t="s">
        <v>179</v>
      </c>
      <c r="AV422" s="174" t="s">
        <v>83</v>
      </c>
      <c r="AW422" s="174" t="s">
        <v>36</v>
      </c>
      <c r="AX422" s="174" t="s">
        <v>75</v>
      </c>
      <c r="AY422" s="177" t="s">
        <v>171</v>
      </c>
    </row>
    <row r="423" spans="2:51" s="182" customFormat="1" ht="12">
      <c r="B423" s="183"/>
      <c r="D423" s="176" t="s">
        <v>181</v>
      </c>
      <c r="E423" s="184" t="s">
        <v>3</v>
      </c>
      <c r="F423" s="185" t="s">
        <v>572</v>
      </c>
      <c r="H423" s="186">
        <v>6.843</v>
      </c>
      <c r="L423" s="183"/>
      <c r="M423" s="187"/>
      <c r="N423" s="188"/>
      <c r="O423" s="188"/>
      <c r="P423" s="188"/>
      <c r="Q423" s="188"/>
      <c r="R423" s="188"/>
      <c r="S423" s="188"/>
      <c r="T423" s="189"/>
      <c r="AT423" s="184" t="s">
        <v>181</v>
      </c>
      <c r="AU423" s="184" t="s">
        <v>179</v>
      </c>
      <c r="AV423" s="182" t="s">
        <v>179</v>
      </c>
      <c r="AW423" s="182" t="s">
        <v>36</v>
      </c>
      <c r="AX423" s="182" t="s">
        <v>75</v>
      </c>
      <c r="AY423" s="184" t="s">
        <v>171</v>
      </c>
    </row>
    <row r="424" spans="2:51" s="182" customFormat="1" ht="12">
      <c r="B424" s="183"/>
      <c r="D424" s="176" t="s">
        <v>181</v>
      </c>
      <c r="E424" s="184" t="s">
        <v>3</v>
      </c>
      <c r="F424" s="185" t="s">
        <v>573</v>
      </c>
      <c r="H424" s="186">
        <v>1.12</v>
      </c>
      <c r="L424" s="183"/>
      <c r="M424" s="187"/>
      <c r="N424" s="188"/>
      <c r="O424" s="188"/>
      <c r="P424" s="188"/>
      <c r="Q424" s="188"/>
      <c r="R424" s="188"/>
      <c r="S424" s="188"/>
      <c r="T424" s="189"/>
      <c r="AT424" s="184" t="s">
        <v>181</v>
      </c>
      <c r="AU424" s="184" t="s">
        <v>179</v>
      </c>
      <c r="AV424" s="182" t="s">
        <v>179</v>
      </c>
      <c r="AW424" s="182" t="s">
        <v>36</v>
      </c>
      <c r="AX424" s="182" t="s">
        <v>75</v>
      </c>
      <c r="AY424" s="184" t="s">
        <v>171</v>
      </c>
    </row>
    <row r="425" spans="2:51" s="190" customFormat="1" ht="12">
      <c r="B425" s="191"/>
      <c r="D425" s="176" t="s">
        <v>181</v>
      </c>
      <c r="E425" s="192" t="s">
        <v>3</v>
      </c>
      <c r="F425" s="193" t="s">
        <v>184</v>
      </c>
      <c r="H425" s="194">
        <v>7.963</v>
      </c>
      <c r="L425" s="191"/>
      <c r="M425" s="195"/>
      <c r="N425" s="196"/>
      <c r="O425" s="196"/>
      <c r="P425" s="196"/>
      <c r="Q425" s="196"/>
      <c r="R425" s="196"/>
      <c r="S425" s="196"/>
      <c r="T425" s="197"/>
      <c r="AT425" s="192" t="s">
        <v>181</v>
      </c>
      <c r="AU425" s="192" t="s">
        <v>179</v>
      </c>
      <c r="AV425" s="190" t="s">
        <v>178</v>
      </c>
      <c r="AW425" s="190" t="s">
        <v>36</v>
      </c>
      <c r="AX425" s="190" t="s">
        <v>83</v>
      </c>
      <c r="AY425" s="192" t="s">
        <v>171</v>
      </c>
    </row>
    <row r="426" spans="1:65" s="92" customFormat="1" ht="16.5" customHeight="1">
      <c r="A426" s="89"/>
      <c r="B426" s="90"/>
      <c r="C426" s="161" t="s">
        <v>574</v>
      </c>
      <c r="D426" s="161" t="s">
        <v>173</v>
      </c>
      <c r="E426" s="162" t="s">
        <v>575</v>
      </c>
      <c r="F426" s="163" t="s">
        <v>576</v>
      </c>
      <c r="G426" s="164" t="s">
        <v>187</v>
      </c>
      <c r="H426" s="165">
        <v>27.925</v>
      </c>
      <c r="I426" s="75"/>
      <c r="J426" s="166">
        <f>ROUND(I426*H426,2)</f>
        <v>0</v>
      </c>
      <c r="K426" s="163" t="s">
        <v>177</v>
      </c>
      <c r="L426" s="90"/>
      <c r="M426" s="167" t="s">
        <v>3</v>
      </c>
      <c r="N426" s="168" t="s">
        <v>47</v>
      </c>
      <c r="O426" s="169"/>
      <c r="P426" s="170">
        <f>O426*H426</f>
        <v>0</v>
      </c>
      <c r="Q426" s="170">
        <v>2.4534</v>
      </c>
      <c r="R426" s="170">
        <f>Q426*H426</f>
        <v>68.511195</v>
      </c>
      <c r="S426" s="170">
        <v>0</v>
      </c>
      <c r="T426" s="171">
        <f>S426*H426</f>
        <v>0</v>
      </c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  <c r="AE426" s="89"/>
      <c r="AR426" s="172" t="s">
        <v>178</v>
      </c>
      <c r="AT426" s="172" t="s">
        <v>173</v>
      </c>
      <c r="AU426" s="172" t="s">
        <v>179</v>
      </c>
      <c r="AY426" s="82" t="s">
        <v>171</v>
      </c>
      <c r="BE426" s="173">
        <f>IF(N426="základní",J426,0)</f>
        <v>0</v>
      </c>
      <c r="BF426" s="173">
        <f>IF(N426="snížená",J426,0)</f>
        <v>0</v>
      </c>
      <c r="BG426" s="173">
        <f>IF(N426="zákl. přenesená",J426,0)</f>
        <v>0</v>
      </c>
      <c r="BH426" s="173">
        <f>IF(N426="sníž. přenesená",J426,0)</f>
        <v>0</v>
      </c>
      <c r="BI426" s="173">
        <f>IF(N426="nulová",J426,0)</f>
        <v>0</v>
      </c>
      <c r="BJ426" s="82" t="s">
        <v>179</v>
      </c>
      <c r="BK426" s="173">
        <f>ROUND(I426*H426,2)</f>
        <v>0</v>
      </c>
      <c r="BL426" s="82" t="s">
        <v>178</v>
      </c>
      <c r="BM426" s="172" t="s">
        <v>577</v>
      </c>
    </row>
    <row r="427" spans="2:51" s="174" customFormat="1" ht="12">
      <c r="B427" s="175"/>
      <c r="D427" s="176" t="s">
        <v>181</v>
      </c>
      <c r="E427" s="177" t="s">
        <v>3</v>
      </c>
      <c r="F427" s="178" t="s">
        <v>351</v>
      </c>
      <c r="H427" s="177" t="s">
        <v>3</v>
      </c>
      <c r="L427" s="175"/>
      <c r="M427" s="179"/>
      <c r="N427" s="180"/>
      <c r="O427" s="180"/>
      <c r="P427" s="180"/>
      <c r="Q427" s="180"/>
      <c r="R427" s="180"/>
      <c r="S427" s="180"/>
      <c r="T427" s="181"/>
      <c r="AT427" s="177" t="s">
        <v>181</v>
      </c>
      <c r="AU427" s="177" t="s">
        <v>179</v>
      </c>
      <c r="AV427" s="174" t="s">
        <v>83</v>
      </c>
      <c r="AW427" s="174" t="s">
        <v>36</v>
      </c>
      <c r="AX427" s="174" t="s">
        <v>75</v>
      </c>
      <c r="AY427" s="177" t="s">
        <v>171</v>
      </c>
    </row>
    <row r="428" spans="2:51" s="182" customFormat="1" ht="12">
      <c r="B428" s="183"/>
      <c r="D428" s="176" t="s">
        <v>181</v>
      </c>
      <c r="E428" s="184" t="s">
        <v>3</v>
      </c>
      <c r="F428" s="185" t="s">
        <v>578</v>
      </c>
      <c r="H428" s="186">
        <v>1.367</v>
      </c>
      <c r="L428" s="183"/>
      <c r="M428" s="187"/>
      <c r="N428" s="188"/>
      <c r="O428" s="188"/>
      <c r="P428" s="188"/>
      <c r="Q428" s="188"/>
      <c r="R428" s="188"/>
      <c r="S428" s="188"/>
      <c r="T428" s="189"/>
      <c r="AT428" s="184" t="s">
        <v>181</v>
      </c>
      <c r="AU428" s="184" t="s">
        <v>179</v>
      </c>
      <c r="AV428" s="182" t="s">
        <v>179</v>
      </c>
      <c r="AW428" s="182" t="s">
        <v>36</v>
      </c>
      <c r="AX428" s="182" t="s">
        <v>75</v>
      </c>
      <c r="AY428" s="184" t="s">
        <v>171</v>
      </c>
    </row>
    <row r="429" spans="2:51" s="182" customFormat="1" ht="12">
      <c r="B429" s="183"/>
      <c r="D429" s="176" t="s">
        <v>181</v>
      </c>
      <c r="E429" s="184" t="s">
        <v>3</v>
      </c>
      <c r="F429" s="185" t="s">
        <v>579</v>
      </c>
      <c r="H429" s="186">
        <v>0.887</v>
      </c>
      <c r="L429" s="183"/>
      <c r="M429" s="187"/>
      <c r="N429" s="188"/>
      <c r="O429" s="188"/>
      <c r="P429" s="188"/>
      <c r="Q429" s="188"/>
      <c r="R429" s="188"/>
      <c r="S429" s="188"/>
      <c r="T429" s="189"/>
      <c r="AT429" s="184" t="s">
        <v>181</v>
      </c>
      <c r="AU429" s="184" t="s">
        <v>179</v>
      </c>
      <c r="AV429" s="182" t="s">
        <v>179</v>
      </c>
      <c r="AW429" s="182" t="s">
        <v>36</v>
      </c>
      <c r="AX429" s="182" t="s">
        <v>75</v>
      </c>
      <c r="AY429" s="184" t="s">
        <v>171</v>
      </c>
    </row>
    <row r="430" spans="2:51" s="182" customFormat="1" ht="12">
      <c r="B430" s="183"/>
      <c r="D430" s="176" t="s">
        <v>181</v>
      </c>
      <c r="E430" s="184" t="s">
        <v>3</v>
      </c>
      <c r="F430" s="185" t="s">
        <v>580</v>
      </c>
      <c r="H430" s="186">
        <v>13.783</v>
      </c>
      <c r="L430" s="183"/>
      <c r="M430" s="187"/>
      <c r="N430" s="188"/>
      <c r="O430" s="188"/>
      <c r="P430" s="188"/>
      <c r="Q430" s="188"/>
      <c r="R430" s="188"/>
      <c r="S430" s="188"/>
      <c r="T430" s="189"/>
      <c r="AT430" s="184" t="s">
        <v>181</v>
      </c>
      <c r="AU430" s="184" t="s">
        <v>179</v>
      </c>
      <c r="AV430" s="182" t="s">
        <v>179</v>
      </c>
      <c r="AW430" s="182" t="s">
        <v>36</v>
      </c>
      <c r="AX430" s="182" t="s">
        <v>75</v>
      </c>
      <c r="AY430" s="184" t="s">
        <v>171</v>
      </c>
    </row>
    <row r="431" spans="2:51" s="174" customFormat="1" ht="12">
      <c r="B431" s="175"/>
      <c r="D431" s="176" t="s">
        <v>181</v>
      </c>
      <c r="E431" s="177" t="s">
        <v>3</v>
      </c>
      <c r="F431" s="178" t="s">
        <v>374</v>
      </c>
      <c r="H431" s="177" t="s">
        <v>3</v>
      </c>
      <c r="L431" s="175"/>
      <c r="M431" s="179"/>
      <c r="N431" s="180"/>
      <c r="O431" s="180"/>
      <c r="P431" s="180"/>
      <c r="Q431" s="180"/>
      <c r="R431" s="180"/>
      <c r="S431" s="180"/>
      <c r="T431" s="181"/>
      <c r="AT431" s="177" t="s">
        <v>181</v>
      </c>
      <c r="AU431" s="177" t="s">
        <v>179</v>
      </c>
      <c r="AV431" s="174" t="s">
        <v>83</v>
      </c>
      <c r="AW431" s="174" t="s">
        <v>36</v>
      </c>
      <c r="AX431" s="174" t="s">
        <v>75</v>
      </c>
      <c r="AY431" s="177" t="s">
        <v>171</v>
      </c>
    </row>
    <row r="432" spans="2:51" s="182" customFormat="1" ht="12">
      <c r="B432" s="183"/>
      <c r="D432" s="176" t="s">
        <v>181</v>
      </c>
      <c r="E432" s="184" t="s">
        <v>3</v>
      </c>
      <c r="F432" s="185" t="s">
        <v>581</v>
      </c>
      <c r="H432" s="186">
        <v>9.308</v>
      </c>
      <c r="L432" s="183"/>
      <c r="M432" s="187"/>
      <c r="N432" s="188"/>
      <c r="O432" s="188"/>
      <c r="P432" s="188"/>
      <c r="Q432" s="188"/>
      <c r="R432" s="188"/>
      <c r="S432" s="188"/>
      <c r="T432" s="189"/>
      <c r="AT432" s="184" t="s">
        <v>181</v>
      </c>
      <c r="AU432" s="184" t="s">
        <v>179</v>
      </c>
      <c r="AV432" s="182" t="s">
        <v>179</v>
      </c>
      <c r="AW432" s="182" t="s">
        <v>36</v>
      </c>
      <c r="AX432" s="182" t="s">
        <v>75</v>
      </c>
      <c r="AY432" s="184" t="s">
        <v>171</v>
      </c>
    </row>
    <row r="433" spans="2:51" s="182" customFormat="1" ht="12">
      <c r="B433" s="183"/>
      <c r="D433" s="176" t="s">
        <v>181</v>
      </c>
      <c r="E433" s="184" t="s">
        <v>3</v>
      </c>
      <c r="F433" s="185" t="s">
        <v>582</v>
      </c>
      <c r="H433" s="186">
        <v>1.509</v>
      </c>
      <c r="L433" s="183"/>
      <c r="M433" s="187"/>
      <c r="N433" s="188"/>
      <c r="O433" s="188"/>
      <c r="P433" s="188"/>
      <c r="Q433" s="188"/>
      <c r="R433" s="188"/>
      <c r="S433" s="188"/>
      <c r="T433" s="189"/>
      <c r="AT433" s="184" t="s">
        <v>181</v>
      </c>
      <c r="AU433" s="184" t="s">
        <v>179</v>
      </c>
      <c r="AV433" s="182" t="s">
        <v>179</v>
      </c>
      <c r="AW433" s="182" t="s">
        <v>36</v>
      </c>
      <c r="AX433" s="182" t="s">
        <v>75</v>
      </c>
      <c r="AY433" s="184" t="s">
        <v>171</v>
      </c>
    </row>
    <row r="434" spans="2:51" s="182" customFormat="1" ht="12">
      <c r="B434" s="183"/>
      <c r="D434" s="176" t="s">
        <v>181</v>
      </c>
      <c r="E434" s="184" t="s">
        <v>3</v>
      </c>
      <c r="F434" s="185" t="s">
        <v>583</v>
      </c>
      <c r="H434" s="186">
        <v>1.071</v>
      </c>
      <c r="L434" s="183"/>
      <c r="M434" s="187"/>
      <c r="N434" s="188"/>
      <c r="O434" s="188"/>
      <c r="P434" s="188"/>
      <c r="Q434" s="188"/>
      <c r="R434" s="188"/>
      <c r="S434" s="188"/>
      <c r="T434" s="189"/>
      <c r="AT434" s="184" t="s">
        <v>181</v>
      </c>
      <c r="AU434" s="184" t="s">
        <v>179</v>
      </c>
      <c r="AV434" s="182" t="s">
        <v>179</v>
      </c>
      <c r="AW434" s="182" t="s">
        <v>36</v>
      </c>
      <c r="AX434" s="182" t="s">
        <v>75</v>
      </c>
      <c r="AY434" s="184" t="s">
        <v>171</v>
      </c>
    </row>
    <row r="435" spans="2:51" s="207" customFormat="1" ht="12">
      <c r="B435" s="208"/>
      <c r="D435" s="176" t="s">
        <v>181</v>
      </c>
      <c r="E435" s="209" t="s">
        <v>3</v>
      </c>
      <c r="F435" s="210" t="s">
        <v>379</v>
      </c>
      <c r="H435" s="211">
        <v>27.925</v>
      </c>
      <c r="L435" s="208"/>
      <c r="M435" s="212"/>
      <c r="N435" s="213"/>
      <c r="O435" s="213"/>
      <c r="P435" s="213"/>
      <c r="Q435" s="213"/>
      <c r="R435" s="213"/>
      <c r="S435" s="213"/>
      <c r="T435" s="214"/>
      <c r="AT435" s="209" t="s">
        <v>181</v>
      </c>
      <c r="AU435" s="209" t="s">
        <v>179</v>
      </c>
      <c r="AV435" s="207" t="s">
        <v>193</v>
      </c>
      <c r="AW435" s="207" t="s">
        <v>36</v>
      </c>
      <c r="AX435" s="207" t="s">
        <v>75</v>
      </c>
      <c r="AY435" s="209" t="s">
        <v>171</v>
      </c>
    </row>
    <row r="436" spans="2:51" s="190" customFormat="1" ht="12">
      <c r="B436" s="191"/>
      <c r="D436" s="176" t="s">
        <v>181</v>
      </c>
      <c r="E436" s="192" t="s">
        <v>3</v>
      </c>
      <c r="F436" s="193" t="s">
        <v>184</v>
      </c>
      <c r="H436" s="194">
        <v>27.925</v>
      </c>
      <c r="L436" s="191"/>
      <c r="M436" s="195"/>
      <c r="N436" s="196"/>
      <c r="O436" s="196"/>
      <c r="P436" s="196"/>
      <c r="Q436" s="196"/>
      <c r="R436" s="196"/>
      <c r="S436" s="196"/>
      <c r="T436" s="197"/>
      <c r="AT436" s="192" t="s">
        <v>181</v>
      </c>
      <c r="AU436" s="192" t="s">
        <v>179</v>
      </c>
      <c r="AV436" s="190" t="s">
        <v>178</v>
      </c>
      <c r="AW436" s="190" t="s">
        <v>36</v>
      </c>
      <c r="AX436" s="190" t="s">
        <v>83</v>
      </c>
      <c r="AY436" s="192" t="s">
        <v>171</v>
      </c>
    </row>
    <row r="437" spans="1:65" s="92" customFormat="1" ht="16.5" customHeight="1">
      <c r="A437" s="89"/>
      <c r="B437" s="90"/>
      <c r="C437" s="161" t="s">
        <v>584</v>
      </c>
      <c r="D437" s="161" t="s">
        <v>173</v>
      </c>
      <c r="E437" s="162" t="s">
        <v>585</v>
      </c>
      <c r="F437" s="163" t="s">
        <v>586</v>
      </c>
      <c r="G437" s="164" t="s">
        <v>176</v>
      </c>
      <c r="H437" s="165">
        <v>368.36</v>
      </c>
      <c r="I437" s="75"/>
      <c r="J437" s="166">
        <f>ROUND(I437*H437,2)</f>
        <v>0</v>
      </c>
      <c r="K437" s="163" t="s">
        <v>177</v>
      </c>
      <c r="L437" s="90"/>
      <c r="M437" s="167" t="s">
        <v>3</v>
      </c>
      <c r="N437" s="168" t="s">
        <v>47</v>
      </c>
      <c r="O437" s="169"/>
      <c r="P437" s="170">
        <f>O437*H437</f>
        <v>0</v>
      </c>
      <c r="Q437" s="170">
        <v>0.00576</v>
      </c>
      <c r="R437" s="170">
        <f>Q437*H437</f>
        <v>2.1217536000000004</v>
      </c>
      <c r="S437" s="170">
        <v>0</v>
      </c>
      <c r="T437" s="171">
        <f>S437*H437</f>
        <v>0</v>
      </c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R437" s="172" t="s">
        <v>178</v>
      </c>
      <c r="AT437" s="172" t="s">
        <v>173</v>
      </c>
      <c r="AU437" s="172" t="s">
        <v>179</v>
      </c>
      <c r="AY437" s="82" t="s">
        <v>171</v>
      </c>
      <c r="BE437" s="173">
        <f>IF(N437="základní",J437,0)</f>
        <v>0</v>
      </c>
      <c r="BF437" s="173">
        <f>IF(N437="snížená",J437,0)</f>
        <v>0</v>
      </c>
      <c r="BG437" s="173">
        <f>IF(N437="zákl. přenesená",J437,0)</f>
        <v>0</v>
      </c>
      <c r="BH437" s="173">
        <f>IF(N437="sníž. přenesená",J437,0)</f>
        <v>0</v>
      </c>
      <c r="BI437" s="173">
        <f>IF(N437="nulová",J437,0)</f>
        <v>0</v>
      </c>
      <c r="BJ437" s="82" t="s">
        <v>179</v>
      </c>
      <c r="BK437" s="173">
        <f>ROUND(I437*H437,2)</f>
        <v>0</v>
      </c>
      <c r="BL437" s="82" t="s">
        <v>178</v>
      </c>
      <c r="BM437" s="172" t="s">
        <v>587</v>
      </c>
    </row>
    <row r="438" spans="2:51" s="174" customFormat="1" ht="12">
      <c r="B438" s="175"/>
      <c r="D438" s="176" t="s">
        <v>181</v>
      </c>
      <c r="E438" s="177" t="s">
        <v>3</v>
      </c>
      <c r="F438" s="178" t="s">
        <v>351</v>
      </c>
      <c r="H438" s="177" t="s">
        <v>3</v>
      </c>
      <c r="L438" s="175"/>
      <c r="M438" s="179"/>
      <c r="N438" s="180"/>
      <c r="O438" s="180"/>
      <c r="P438" s="180"/>
      <c r="Q438" s="180"/>
      <c r="R438" s="180"/>
      <c r="S438" s="180"/>
      <c r="T438" s="181"/>
      <c r="AT438" s="177" t="s">
        <v>181</v>
      </c>
      <c r="AU438" s="177" t="s">
        <v>179</v>
      </c>
      <c r="AV438" s="174" t="s">
        <v>83</v>
      </c>
      <c r="AW438" s="174" t="s">
        <v>36</v>
      </c>
      <c r="AX438" s="174" t="s">
        <v>75</v>
      </c>
      <c r="AY438" s="177" t="s">
        <v>171</v>
      </c>
    </row>
    <row r="439" spans="2:51" s="182" customFormat="1" ht="12">
      <c r="B439" s="183"/>
      <c r="D439" s="176" t="s">
        <v>181</v>
      </c>
      <c r="E439" s="184" t="s">
        <v>3</v>
      </c>
      <c r="F439" s="185" t="s">
        <v>588</v>
      </c>
      <c r="H439" s="186">
        <v>22.78</v>
      </c>
      <c r="L439" s="183"/>
      <c r="M439" s="187"/>
      <c r="N439" s="188"/>
      <c r="O439" s="188"/>
      <c r="P439" s="188"/>
      <c r="Q439" s="188"/>
      <c r="R439" s="188"/>
      <c r="S439" s="188"/>
      <c r="T439" s="189"/>
      <c r="AT439" s="184" t="s">
        <v>181</v>
      </c>
      <c r="AU439" s="184" t="s">
        <v>179</v>
      </c>
      <c r="AV439" s="182" t="s">
        <v>179</v>
      </c>
      <c r="AW439" s="182" t="s">
        <v>36</v>
      </c>
      <c r="AX439" s="182" t="s">
        <v>75</v>
      </c>
      <c r="AY439" s="184" t="s">
        <v>171</v>
      </c>
    </row>
    <row r="440" spans="2:51" s="182" customFormat="1" ht="12">
      <c r="B440" s="183"/>
      <c r="D440" s="176" t="s">
        <v>181</v>
      </c>
      <c r="E440" s="184" t="s">
        <v>3</v>
      </c>
      <c r="F440" s="185" t="s">
        <v>589</v>
      </c>
      <c r="H440" s="186">
        <v>31.676</v>
      </c>
      <c r="L440" s="183"/>
      <c r="M440" s="187"/>
      <c r="N440" s="188"/>
      <c r="O440" s="188"/>
      <c r="P440" s="188"/>
      <c r="Q440" s="188"/>
      <c r="R440" s="188"/>
      <c r="S440" s="188"/>
      <c r="T440" s="189"/>
      <c r="AT440" s="184" t="s">
        <v>181</v>
      </c>
      <c r="AU440" s="184" t="s">
        <v>179</v>
      </c>
      <c r="AV440" s="182" t="s">
        <v>179</v>
      </c>
      <c r="AW440" s="182" t="s">
        <v>36</v>
      </c>
      <c r="AX440" s="182" t="s">
        <v>75</v>
      </c>
      <c r="AY440" s="184" t="s">
        <v>171</v>
      </c>
    </row>
    <row r="441" spans="2:51" s="182" customFormat="1" ht="12">
      <c r="B441" s="183"/>
      <c r="D441" s="176" t="s">
        <v>181</v>
      </c>
      <c r="E441" s="184" t="s">
        <v>3</v>
      </c>
      <c r="F441" s="185" t="s">
        <v>590</v>
      </c>
      <c r="H441" s="186">
        <v>139.224</v>
      </c>
      <c r="L441" s="183"/>
      <c r="M441" s="187"/>
      <c r="N441" s="188"/>
      <c r="O441" s="188"/>
      <c r="P441" s="188"/>
      <c r="Q441" s="188"/>
      <c r="R441" s="188"/>
      <c r="S441" s="188"/>
      <c r="T441" s="189"/>
      <c r="AT441" s="184" t="s">
        <v>181</v>
      </c>
      <c r="AU441" s="184" t="s">
        <v>179</v>
      </c>
      <c r="AV441" s="182" t="s">
        <v>179</v>
      </c>
      <c r="AW441" s="182" t="s">
        <v>36</v>
      </c>
      <c r="AX441" s="182" t="s">
        <v>75</v>
      </c>
      <c r="AY441" s="184" t="s">
        <v>171</v>
      </c>
    </row>
    <row r="442" spans="2:51" s="174" customFormat="1" ht="12">
      <c r="B442" s="175"/>
      <c r="D442" s="176" t="s">
        <v>181</v>
      </c>
      <c r="E442" s="177" t="s">
        <v>3</v>
      </c>
      <c r="F442" s="178" t="s">
        <v>374</v>
      </c>
      <c r="H442" s="177" t="s">
        <v>3</v>
      </c>
      <c r="L442" s="175"/>
      <c r="M442" s="179"/>
      <c r="N442" s="180"/>
      <c r="O442" s="180"/>
      <c r="P442" s="180"/>
      <c r="Q442" s="180"/>
      <c r="R442" s="180"/>
      <c r="S442" s="180"/>
      <c r="T442" s="181"/>
      <c r="AT442" s="177" t="s">
        <v>181</v>
      </c>
      <c r="AU442" s="177" t="s">
        <v>179</v>
      </c>
      <c r="AV442" s="174" t="s">
        <v>83</v>
      </c>
      <c r="AW442" s="174" t="s">
        <v>36</v>
      </c>
      <c r="AX442" s="174" t="s">
        <v>75</v>
      </c>
      <c r="AY442" s="177" t="s">
        <v>171</v>
      </c>
    </row>
    <row r="443" spans="2:51" s="182" customFormat="1" ht="12">
      <c r="B443" s="183"/>
      <c r="D443" s="176" t="s">
        <v>181</v>
      </c>
      <c r="E443" s="184" t="s">
        <v>3</v>
      </c>
      <c r="F443" s="185" t="s">
        <v>591</v>
      </c>
      <c r="H443" s="186">
        <v>94.018</v>
      </c>
      <c r="L443" s="183"/>
      <c r="M443" s="187"/>
      <c r="N443" s="188"/>
      <c r="O443" s="188"/>
      <c r="P443" s="188"/>
      <c r="Q443" s="188"/>
      <c r="R443" s="188"/>
      <c r="S443" s="188"/>
      <c r="T443" s="189"/>
      <c r="AT443" s="184" t="s">
        <v>181</v>
      </c>
      <c r="AU443" s="184" t="s">
        <v>179</v>
      </c>
      <c r="AV443" s="182" t="s">
        <v>179</v>
      </c>
      <c r="AW443" s="182" t="s">
        <v>36</v>
      </c>
      <c r="AX443" s="182" t="s">
        <v>75</v>
      </c>
      <c r="AY443" s="184" t="s">
        <v>171</v>
      </c>
    </row>
    <row r="444" spans="2:51" s="182" customFormat="1" ht="12">
      <c r="B444" s="183"/>
      <c r="D444" s="176" t="s">
        <v>181</v>
      </c>
      <c r="E444" s="184" t="s">
        <v>3</v>
      </c>
      <c r="F444" s="185" t="s">
        <v>592</v>
      </c>
      <c r="H444" s="186">
        <v>53.892</v>
      </c>
      <c r="L444" s="183"/>
      <c r="M444" s="187"/>
      <c r="N444" s="188"/>
      <c r="O444" s="188"/>
      <c r="P444" s="188"/>
      <c r="Q444" s="188"/>
      <c r="R444" s="188"/>
      <c r="S444" s="188"/>
      <c r="T444" s="189"/>
      <c r="AT444" s="184" t="s">
        <v>181</v>
      </c>
      <c r="AU444" s="184" t="s">
        <v>179</v>
      </c>
      <c r="AV444" s="182" t="s">
        <v>179</v>
      </c>
      <c r="AW444" s="182" t="s">
        <v>36</v>
      </c>
      <c r="AX444" s="182" t="s">
        <v>75</v>
      </c>
      <c r="AY444" s="184" t="s">
        <v>171</v>
      </c>
    </row>
    <row r="445" spans="2:51" s="182" customFormat="1" ht="12">
      <c r="B445" s="183"/>
      <c r="D445" s="176" t="s">
        <v>181</v>
      </c>
      <c r="E445" s="184" t="s">
        <v>3</v>
      </c>
      <c r="F445" s="185" t="s">
        <v>593</v>
      </c>
      <c r="H445" s="186">
        <v>26.77</v>
      </c>
      <c r="L445" s="183"/>
      <c r="M445" s="187"/>
      <c r="N445" s="188"/>
      <c r="O445" s="188"/>
      <c r="P445" s="188"/>
      <c r="Q445" s="188"/>
      <c r="R445" s="188"/>
      <c r="S445" s="188"/>
      <c r="T445" s="189"/>
      <c r="AT445" s="184" t="s">
        <v>181</v>
      </c>
      <c r="AU445" s="184" t="s">
        <v>179</v>
      </c>
      <c r="AV445" s="182" t="s">
        <v>179</v>
      </c>
      <c r="AW445" s="182" t="s">
        <v>36</v>
      </c>
      <c r="AX445" s="182" t="s">
        <v>75</v>
      </c>
      <c r="AY445" s="184" t="s">
        <v>171</v>
      </c>
    </row>
    <row r="446" spans="2:51" s="207" customFormat="1" ht="12">
      <c r="B446" s="208"/>
      <c r="D446" s="176" t="s">
        <v>181</v>
      </c>
      <c r="E446" s="209" t="s">
        <v>3</v>
      </c>
      <c r="F446" s="210" t="s">
        <v>379</v>
      </c>
      <c r="H446" s="211">
        <v>368.36</v>
      </c>
      <c r="L446" s="208"/>
      <c r="M446" s="212"/>
      <c r="N446" s="213"/>
      <c r="O446" s="213"/>
      <c r="P446" s="213"/>
      <c r="Q446" s="213"/>
      <c r="R446" s="213"/>
      <c r="S446" s="213"/>
      <c r="T446" s="214"/>
      <c r="AT446" s="209" t="s">
        <v>181</v>
      </c>
      <c r="AU446" s="209" t="s">
        <v>179</v>
      </c>
      <c r="AV446" s="207" t="s">
        <v>193</v>
      </c>
      <c r="AW446" s="207" t="s">
        <v>36</v>
      </c>
      <c r="AX446" s="207" t="s">
        <v>75</v>
      </c>
      <c r="AY446" s="209" t="s">
        <v>171</v>
      </c>
    </row>
    <row r="447" spans="2:51" s="190" customFormat="1" ht="12">
      <c r="B447" s="191"/>
      <c r="D447" s="176" t="s">
        <v>181</v>
      </c>
      <c r="E447" s="192" t="s">
        <v>3</v>
      </c>
      <c r="F447" s="193" t="s">
        <v>184</v>
      </c>
      <c r="H447" s="194">
        <v>368.36</v>
      </c>
      <c r="L447" s="191"/>
      <c r="M447" s="195"/>
      <c r="N447" s="196"/>
      <c r="O447" s="196"/>
      <c r="P447" s="196"/>
      <c r="Q447" s="196"/>
      <c r="R447" s="196"/>
      <c r="S447" s="196"/>
      <c r="T447" s="197"/>
      <c r="AT447" s="192" t="s">
        <v>181</v>
      </c>
      <c r="AU447" s="192" t="s">
        <v>179</v>
      </c>
      <c r="AV447" s="190" t="s">
        <v>178</v>
      </c>
      <c r="AW447" s="190" t="s">
        <v>36</v>
      </c>
      <c r="AX447" s="190" t="s">
        <v>83</v>
      </c>
      <c r="AY447" s="192" t="s">
        <v>171</v>
      </c>
    </row>
    <row r="448" spans="1:65" s="92" customFormat="1" ht="16.5" customHeight="1">
      <c r="A448" s="89"/>
      <c r="B448" s="90"/>
      <c r="C448" s="161" t="s">
        <v>594</v>
      </c>
      <c r="D448" s="161" t="s">
        <v>173</v>
      </c>
      <c r="E448" s="162" t="s">
        <v>595</v>
      </c>
      <c r="F448" s="163" t="s">
        <v>596</v>
      </c>
      <c r="G448" s="164" t="s">
        <v>176</v>
      </c>
      <c r="H448" s="165">
        <v>368.36</v>
      </c>
      <c r="I448" s="75"/>
      <c r="J448" s="166">
        <f>ROUND(I448*H448,2)</f>
        <v>0</v>
      </c>
      <c r="K448" s="163" t="s">
        <v>177</v>
      </c>
      <c r="L448" s="90"/>
      <c r="M448" s="167" t="s">
        <v>3</v>
      </c>
      <c r="N448" s="168" t="s">
        <v>47</v>
      </c>
      <c r="O448" s="169"/>
      <c r="P448" s="170">
        <f>O448*H448</f>
        <v>0</v>
      </c>
      <c r="Q448" s="170">
        <v>0</v>
      </c>
      <c r="R448" s="170">
        <f>Q448*H448</f>
        <v>0</v>
      </c>
      <c r="S448" s="170">
        <v>0</v>
      </c>
      <c r="T448" s="171">
        <f>S448*H448</f>
        <v>0</v>
      </c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R448" s="172" t="s">
        <v>178</v>
      </c>
      <c r="AT448" s="172" t="s">
        <v>173</v>
      </c>
      <c r="AU448" s="172" t="s">
        <v>179</v>
      </c>
      <c r="AY448" s="82" t="s">
        <v>171</v>
      </c>
      <c r="BE448" s="173">
        <f>IF(N448="základní",J448,0)</f>
        <v>0</v>
      </c>
      <c r="BF448" s="173">
        <f>IF(N448="snížená",J448,0)</f>
        <v>0</v>
      </c>
      <c r="BG448" s="173">
        <f>IF(N448="zákl. přenesená",J448,0)</f>
        <v>0</v>
      </c>
      <c r="BH448" s="173">
        <f>IF(N448="sníž. přenesená",J448,0)</f>
        <v>0</v>
      </c>
      <c r="BI448" s="173">
        <f>IF(N448="nulová",J448,0)</f>
        <v>0</v>
      </c>
      <c r="BJ448" s="82" t="s">
        <v>179</v>
      </c>
      <c r="BK448" s="173">
        <f>ROUND(I448*H448,2)</f>
        <v>0</v>
      </c>
      <c r="BL448" s="82" t="s">
        <v>178</v>
      </c>
      <c r="BM448" s="172" t="s">
        <v>597</v>
      </c>
    </row>
    <row r="449" spans="1:65" s="92" customFormat="1" ht="16.5" customHeight="1">
      <c r="A449" s="89"/>
      <c r="B449" s="90"/>
      <c r="C449" s="161" t="s">
        <v>598</v>
      </c>
      <c r="D449" s="161" t="s">
        <v>173</v>
      </c>
      <c r="E449" s="162" t="s">
        <v>599</v>
      </c>
      <c r="F449" s="163" t="s">
        <v>600</v>
      </c>
      <c r="G449" s="164" t="s">
        <v>222</v>
      </c>
      <c r="H449" s="165">
        <v>2.234</v>
      </c>
      <c r="I449" s="75"/>
      <c r="J449" s="166">
        <f>ROUND(I449*H449,2)</f>
        <v>0</v>
      </c>
      <c r="K449" s="163" t="s">
        <v>177</v>
      </c>
      <c r="L449" s="90"/>
      <c r="M449" s="167" t="s">
        <v>3</v>
      </c>
      <c r="N449" s="168" t="s">
        <v>47</v>
      </c>
      <c r="O449" s="169"/>
      <c r="P449" s="170">
        <f>O449*H449</f>
        <v>0</v>
      </c>
      <c r="Q449" s="170">
        <v>1.05256</v>
      </c>
      <c r="R449" s="170">
        <f>Q449*H449</f>
        <v>2.3514190399999997</v>
      </c>
      <c r="S449" s="170">
        <v>0</v>
      </c>
      <c r="T449" s="171">
        <f>S449*H449</f>
        <v>0</v>
      </c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  <c r="AR449" s="172" t="s">
        <v>178</v>
      </c>
      <c r="AT449" s="172" t="s">
        <v>173</v>
      </c>
      <c r="AU449" s="172" t="s">
        <v>179</v>
      </c>
      <c r="AY449" s="82" t="s">
        <v>171</v>
      </c>
      <c r="BE449" s="173">
        <f>IF(N449="základní",J449,0)</f>
        <v>0</v>
      </c>
      <c r="BF449" s="173">
        <f>IF(N449="snížená",J449,0)</f>
        <v>0</v>
      </c>
      <c r="BG449" s="173">
        <f>IF(N449="zákl. přenesená",J449,0)</f>
        <v>0</v>
      </c>
      <c r="BH449" s="173">
        <f>IF(N449="sníž. přenesená",J449,0)</f>
        <v>0</v>
      </c>
      <c r="BI449" s="173">
        <f>IF(N449="nulová",J449,0)</f>
        <v>0</v>
      </c>
      <c r="BJ449" s="82" t="s">
        <v>179</v>
      </c>
      <c r="BK449" s="173">
        <f>ROUND(I449*H449,2)</f>
        <v>0</v>
      </c>
      <c r="BL449" s="82" t="s">
        <v>178</v>
      </c>
      <c r="BM449" s="172" t="s">
        <v>601</v>
      </c>
    </row>
    <row r="450" spans="2:51" s="182" customFormat="1" ht="12">
      <c r="B450" s="183"/>
      <c r="D450" s="176" t="s">
        <v>181</v>
      </c>
      <c r="E450" s="184" t="s">
        <v>3</v>
      </c>
      <c r="F450" s="185" t="s">
        <v>602</v>
      </c>
      <c r="H450" s="186">
        <v>2.234</v>
      </c>
      <c r="L450" s="183"/>
      <c r="M450" s="187"/>
      <c r="N450" s="188"/>
      <c r="O450" s="188"/>
      <c r="P450" s="188"/>
      <c r="Q450" s="188"/>
      <c r="R450" s="188"/>
      <c r="S450" s="188"/>
      <c r="T450" s="189"/>
      <c r="AT450" s="184" t="s">
        <v>181</v>
      </c>
      <c r="AU450" s="184" t="s">
        <v>179</v>
      </c>
      <c r="AV450" s="182" t="s">
        <v>179</v>
      </c>
      <c r="AW450" s="182" t="s">
        <v>36</v>
      </c>
      <c r="AX450" s="182" t="s">
        <v>75</v>
      </c>
      <c r="AY450" s="184" t="s">
        <v>171</v>
      </c>
    </row>
    <row r="451" spans="2:51" s="190" customFormat="1" ht="12">
      <c r="B451" s="191"/>
      <c r="D451" s="176" t="s">
        <v>181</v>
      </c>
      <c r="E451" s="192" t="s">
        <v>3</v>
      </c>
      <c r="F451" s="193" t="s">
        <v>184</v>
      </c>
      <c r="H451" s="194">
        <v>2.234</v>
      </c>
      <c r="L451" s="191"/>
      <c r="M451" s="195"/>
      <c r="N451" s="196"/>
      <c r="O451" s="196"/>
      <c r="P451" s="196"/>
      <c r="Q451" s="196"/>
      <c r="R451" s="196"/>
      <c r="S451" s="196"/>
      <c r="T451" s="197"/>
      <c r="AT451" s="192" t="s">
        <v>181</v>
      </c>
      <c r="AU451" s="192" t="s">
        <v>179</v>
      </c>
      <c r="AV451" s="190" t="s">
        <v>178</v>
      </c>
      <c r="AW451" s="190" t="s">
        <v>36</v>
      </c>
      <c r="AX451" s="190" t="s">
        <v>83</v>
      </c>
      <c r="AY451" s="192" t="s">
        <v>171</v>
      </c>
    </row>
    <row r="452" spans="1:65" s="92" customFormat="1" ht="16.5" customHeight="1">
      <c r="A452" s="89"/>
      <c r="B452" s="90"/>
      <c r="C452" s="161" t="s">
        <v>603</v>
      </c>
      <c r="D452" s="161" t="s">
        <v>173</v>
      </c>
      <c r="E452" s="162" t="s">
        <v>604</v>
      </c>
      <c r="F452" s="163" t="s">
        <v>605</v>
      </c>
      <c r="G452" s="164" t="s">
        <v>176</v>
      </c>
      <c r="H452" s="165">
        <v>382.385</v>
      </c>
      <c r="I452" s="75"/>
      <c r="J452" s="166">
        <f>ROUND(I452*H452,2)</f>
        <v>0</v>
      </c>
      <c r="K452" s="163" t="s">
        <v>3</v>
      </c>
      <c r="L452" s="90"/>
      <c r="M452" s="167" t="s">
        <v>3</v>
      </c>
      <c r="N452" s="168" t="s">
        <v>47</v>
      </c>
      <c r="O452" s="169"/>
      <c r="P452" s="170">
        <f>O452*H452</f>
        <v>0</v>
      </c>
      <c r="Q452" s="170">
        <v>0</v>
      </c>
      <c r="R452" s="170">
        <f>Q452*H452</f>
        <v>0</v>
      </c>
      <c r="S452" s="170">
        <v>0</v>
      </c>
      <c r="T452" s="171">
        <f>S452*H452</f>
        <v>0</v>
      </c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  <c r="AR452" s="172" t="s">
        <v>178</v>
      </c>
      <c r="AT452" s="172" t="s">
        <v>173</v>
      </c>
      <c r="AU452" s="172" t="s">
        <v>179</v>
      </c>
      <c r="AY452" s="82" t="s">
        <v>171</v>
      </c>
      <c r="BE452" s="173">
        <f>IF(N452="základní",J452,0)</f>
        <v>0</v>
      </c>
      <c r="BF452" s="173">
        <f>IF(N452="snížená",J452,0)</f>
        <v>0</v>
      </c>
      <c r="BG452" s="173">
        <f>IF(N452="zákl. přenesená",J452,0)</f>
        <v>0</v>
      </c>
      <c r="BH452" s="173">
        <f>IF(N452="sníž. přenesená",J452,0)</f>
        <v>0</v>
      </c>
      <c r="BI452" s="173">
        <f>IF(N452="nulová",J452,0)</f>
        <v>0</v>
      </c>
      <c r="BJ452" s="82" t="s">
        <v>179</v>
      </c>
      <c r="BK452" s="173">
        <f>ROUND(I452*H452,2)</f>
        <v>0</v>
      </c>
      <c r="BL452" s="82" t="s">
        <v>178</v>
      </c>
      <c r="BM452" s="172" t="s">
        <v>606</v>
      </c>
    </row>
    <row r="453" spans="2:51" s="182" customFormat="1" ht="12">
      <c r="B453" s="183"/>
      <c r="D453" s="176" t="s">
        <v>181</v>
      </c>
      <c r="E453" s="184" t="s">
        <v>3</v>
      </c>
      <c r="F453" s="185" t="s">
        <v>607</v>
      </c>
      <c r="H453" s="186">
        <v>187.172</v>
      </c>
      <c r="L453" s="183"/>
      <c r="M453" s="187"/>
      <c r="N453" s="188"/>
      <c r="O453" s="188"/>
      <c r="P453" s="188"/>
      <c r="Q453" s="188"/>
      <c r="R453" s="188"/>
      <c r="S453" s="188"/>
      <c r="T453" s="189"/>
      <c r="AT453" s="184" t="s">
        <v>181</v>
      </c>
      <c r="AU453" s="184" t="s">
        <v>179</v>
      </c>
      <c r="AV453" s="182" t="s">
        <v>179</v>
      </c>
      <c r="AW453" s="182" t="s">
        <v>36</v>
      </c>
      <c r="AX453" s="182" t="s">
        <v>75</v>
      </c>
      <c r="AY453" s="184" t="s">
        <v>171</v>
      </c>
    </row>
    <row r="454" spans="2:51" s="182" customFormat="1" ht="12">
      <c r="B454" s="183"/>
      <c r="D454" s="176" t="s">
        <v>181</v>
      </c>
      <c r="E454" s="184" t="s">
        <v>3</v>
      </c>
      <c r="F454" s="185" t="s">
        <v>607</v>
      </c>
      <c r="H454" s="186">
        <v>187.172</v>
      </c>
      <c r="L454" s="183"/>
      <c r="M454" s="187"/>
      <c r="N454" s="188"/>
      <c r="O454" s="188"/>
      <c r="P454" s="188"/>
      <c r="Q454" s="188"/>
      <c r="R454" s="188"/>
      <c r="S454" s="188"/>
      <c r="T454" s="189"/>
      <c r="AT454" s="184" t="s">
        <v>181</v>
      </c>
      <c r="AU454" s="184" t="s">
        <v>179</v>
      </c>
      <c r="AV454" s="182" t="s">
        <v>179</v>
      </c>
      <c r="AW454" s="182" t="s">
        <v>36</v>
      </c>
      <c r="AX454" s="182" t="s">
        <v>75</v>
      </c>
      <c r="AY454" s="184" t="s">
        <v>171</v>
      </c>
    </row>
    <row r="455" spans="2:51" s="182" customFormat="1" ht="12">
      <c r="B455" s="183"/>
      <c r="D455" s="176" t="s">
        <v>181</v>
      </c>
      <c r="E455" s="184" t="s">
        <v>3</v>
      </c>
      <c r="F455" s="185" t="s">
        <v>608</v>
      </c>
      <c r="H455" s="186">
        <v>-58.022</v>
      </c>
      <c r="L455" s="183"/>
      <c r="M455" s="187"/>
      <c r="N455" s="188"/>
      <c r="O455" s="188"/>
      <c r="P455" s="188"/>
      <c r="Q455" s="188"/>
      <c r="R455" s="188"/>
      <c r="S455" s="188"/>
      <c r="T455" s="189"/>
      <c r="AT455" s="184" t="s">
        <v>181</v>
      </c>
      <c r="AU455" s="184" t="s">
        <v>179</v>
      </c>
      <c r="AV455" s="182" t="s">
        <v>179</v>
      </c>
      <c r="AW455" s="182" t="s">
        <v>36</v>
      </c>
      <c r="AX455" s="182" t="s">
        <v>75</v>
      </c>
      <c r="AY455" s="184" t="s">
        <v>171</v>
      </c>
    </row>
    <row r="456" spans="2:51" s="182" customFormat="1" ht="12">
      <c r="B456" s="183"/>
      <c r="D456" s="176" t="s">
        <v>181</v>
      </c>
      <c r="E456" s="184" t="s">
        <v>3</v>
      </c>
      <c r="F456" s="185" t="s">
        <v>609</v>
      </c>
      <c r="H456" s="186">
        <v>-83.75</v>
      </c>
      <c r="L456" s="183"/>
      <c r="M456" s="187"/>
      <c r="N456" s="188"/>
      <c r="O456" s="188"/>
      <c r="P456" s="188"/>
      <c r="Q456" s="188"/>
      <c r="R456" s="188"/>
      <c r="S456" s="188"/>
      <c r="T456" s="189"/>
      <c r="AT456" s="184" t="s">
        <v>181</v>
      </c>
      <c r="AU456" s="184" t="s">
        <v>179</v>
      </c>
      <c r="AV456" s="182" t="s">
        <v>179</v>
      </c>
      <c r="AW456" s="182" t="s">
        <v>36</v>
      </c>
      <c r="AX456" s="182" t="s">
        <v>75</v>
      </c>
      <c r="AY456" s="184" t="s">
        <v>171</v>
      </c>
    </row>
    <row r="457" spans="2:51" s="182" customFormat="1" ht="12">
      <c r="B457" s="183"/>
      <c r="D457" s="176" t="s">
        <v>181</v>
      </c>
      <c r="E457" s="184" t="s">
        <v>3</v>
      </c>
      <c r="F457" s="185" t="s">
        <v>610</v>
      </c>
      <c r="H457" s="186">
        <v>88.5</v>
      </c>
      <c r="L457" s="183"/>
      <c r="M457" s="187"/>
      <c r="N457" s="188"/>
      <c r="O457" s="188"/>
      <c r="P457" s="188"/>
      <c r="Q457" s="188"/>
      <c r="R457" s="188"/>
      <c r="S457" s="188"/>
      <c r="T457" s="189"/>
      <c r="AT457" s="184" t="s">
        <v>181</v>
      </c>
      <c r="AU457" s="184" t="s">
        <v>179</v>
      </c>
      <c r="AV457" s="182" t="s">
        <v>179</v>
      </c>
      <c r="AW457" s="182" t="s">
        <v>36</v>
      </c>
      <c r="AX457" s="182" t="s">
        <v>75</v>
      </c>
      <c r="AY457" s="184" t="s">
        <v>171</v>
      </c>
    </row>
    <row r="458" spans="2:51" s="182" customFormat="1" ht="12">
      <c r="B458" s="183"/>
      <c r="D458" s="176" t="s">
        <v>181</v>
      </c>
      <c r="E458" s="184" t="s">
        <v>3</v>
      </c>
      <c r="F458" s="185" t="s">
        <v>611</v>
      </c>
      <c r="H458" s="186">
        <v>61.313</v>
      </c>
      <c r="L458" s="183"/>
      <c r="M458" s="187"/>
      <c r="N458" s="188"/>
      <c r="O458" s="188"/>
      <c r="P458" s="188"/>
      <c r="Q458" s="188"/>
      <c r="R458" s="188"/>
      <c r="S458" s="188"/>
      <c r="T458" s="189"/>
      <c r="AT458" s="184" t="s">
        <v>181</v>
      </c>
      <c r="AU458" s="184" t="s">
        <v>179</v>
      </c>
      <c r="AV458" s="182" t="s">
        <v>179</v>
      </c>
      <c r="AW458" s="182" t="s">
        <v>36</v>
      </c>
      <c r="AX458" s="182" t="s">
        <v>75</v>
      </c>
      <c r="AY458" s="184" t="s">
        <v>171</v>
      </c>
    </row>
    <row r="459" spans="2:51" s="190" customFormat="1" ht="12">
      <c r="B459" s="191"/>
      <c r="D459" s="176" t="s">
        <v>181</v>
      </c>
      <c r="E459" s="192" t="s">
        <v>3</v>
      </c>
      <c r="F459" s="193" t="s">
        <v>184</v>
      </c>
      <c r="H459" s="194">
        <v>382.385</v>
      </c>
      <c r="L459" s="191"/>
      <c r="M459" s="195"/>
      <c r="N459" s="196"/>
      <c r="O459" s="196"/>
      <c r="P459" s="196"/>
      <c r="Q459" s="196"/>
      <c r="R459" s="196"/>
      <c r="S459" s="196"/>
      <c r="T459" s="197"/>
      <c r="AT459" s="192" t="s">
        <v>181</v>
      </c>
      <c r="AU459" s="192" t="s">
        <v>179</v>
      </c>
      <c r="AV459" s="190" t="s">
        <v>178</v>
      </c>
      <c r="AW459" s="190" t="s">
        <v>36</v>
      </c>
      <c r="AX459" s="190" t="s">
        <v>83</v>
      </c>
      <c r="AY459" s="192" t="s">
        <v>171</v>
      </c>
    </row>
    <row r="460" spans="2:63" s="148" customFormat="1" ht="22.9" customHeight="1">
      <c r="B460" s="149"/>
      <c r="D460" s="150" t="s">
        <v>74</v>
      </c>
      <c r="E460" s="159" t="s">
        <v>210</v>
      </c>
      <c r="F460" s="159" t="s">
        <v>612</v>
      </c>
      <c r="J460" s="160">
        <f>BK460</f>
        <v>0</v>
      </c>
      <c r="L460" s="149"/>
      <c r="M460" s="153"/>
      <c r="N460" s="154"/>
      <c r="O460" s="154"/>
      <c r="P460" s="155">
        <f>SUM(P461:P725)</f>
        <v>0</v>
      </c>
      <c r="Q460" s="154"/>
      <c r="R460" s="155">
        <f>SUM(R461:R725)</f>
        <v>141.62714144000003</v>
      </c>
      <c r="S460" s="154"/>
      <c r="T460" s="156">
        <f>SUM(T461:T725)</f>
        <v>0</v>
      </c>
      <c r="AR460" s="150" t="s">
        <v>83</v>
      </c>
      <c r="AT460" s="157" t="s">
        <v>74</v>
      </c>
      <c r="AU460" s="157" t="s">
        <v>83</v>
      </c>
      <c r="AY460" s="150" t="s">
        <v>171</v>
      </c>
      <c r="BK460" s="158">
        <f>SUM(BK461:BK725)</f>
        <v>0</v>
      </c>
    </row>
    <row r="461" spans="1:65" s="92" customFormat="1" ht="24">
      <c r="A461" s="89"/>
      <c r="B461" s="90"/>
      <c r="C461" s="161" t="s">
        <v>613</v>
      </c>
      <c r="D461" s="161" t="s">
        <v>173</v>
      </c>
      <c r="E461" s="162" t="s">
        <v>614</v>
      </c>
      <c r="F461" s="163" t="s">
        <v>615</v>
      </c>
      <c r="G461" s="164" t="s">
        <v>176</v>
      </c>
      <c r="H461" s="165">
        <v>285.23</v>
      </c>
      <c r="I461" s="75"/>
      <c r="J461" s="166">
        <f>ROUND(I461*H461,2)</f>
        <v>0</v>
      </c>
      <c r="K461" s="163" t="s">
        <v>177</v>
      </c>
      <c r="L461" s="90"/>
      <c r="M461" s="167" t="s">
        <v>3</v>
      </c>
      <c r="N461" s="168" t="s">
        <v>47</v>
      </c>
      <c r="O461" s="169"/>
      <c r="P461" s="170">
        <f>O461*H461</f>
        <v>0</v>
      </c>
      <c r="Q461" s="170">
        <v>0.01838</v>
      </c>
      <c r="R461" s="170">
        <f>Q461*H461</f>
        <v>5.2425274</v>
      </c>
      <c r="S461" s="170">
        <v>0</v>
      </c>
      <c r="T461" s="171">
        <f>S461*H461</f>
        <v>0</v>
      </c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R461" s="172" t="s">
        <v>178</v>
      </c>
      <c r="AT461" s="172" t="s">
        <v>173</v>
      </c>
      <c r="AU461" s="172" t="s">
        <v>179</v>
      </c>
      <c r="AY461" s="82" t="s">
        <v>171</v>
      </c>
      <c r="BE461" s="173">
        <f>IF(N461="základní",J461,0)</f>
        <v>0</v>
      </c>
      <c r="BF461" s="173">
        <f>IF(N461="snížená",J461,0)</f>
        <v>0</v>
      </c>
      <c r="BG461" s="173">
        <f>IF(N461="zákl. přenesená",J461,0)</f>
        <v>0</v>
      </c>
      <c r="BH461" s="173">
        <f>IF(N461="sníž. přenesená",J461,0)</f>
        <v>0</v>
      </c>
      <c r="BI461" s="173">
        <f>IF(N461="nulová",J461,0)</f>
        <v>0</v>
      </c>
      <c r="BJ461" s="82" t="s">
        <v>179</v>
      </c>
      <c r="BK461" s="173">
        <f>ROUND(I461*H461,2)</f>
        <v>0</v>
      </c>
      <c r="BL461" s="82" t="s">
        <v>178</v>
      </c>
      <c r="BM461" s="172" t="s">
        <v>616</v>
      </c>
    </row>
    <row r="462" spans="2:51" s="182" customFormat="1" ht="12">
      <c r="B462" s="183"/>
      <c r="D462" s="176" t="s">
        <v>181</v>
      </c>
      <c r="E462" s="184" t="s">
        <v>3</v>
      </c>
      <c r="F462" s="185" t="s">
        <v>617</v>
      </c>
      <c r="H462" s="186">
        <v>192.4</v>
      </c>
      <c r="L462" s="183"/>
      <c r="M462" s="187"/>
      <c r="N462" s="188"/>
      <c r="O462" s="188"/>
      <c r="P462" s="188"/>
      <c r="Q462" s="188"/>
      <c r="R462" s="188"/>
      <c r="S462" s="188"/>
      <c r="T462" s="189"/>
      <c r="AT462" s="184" t="s">
        <v>181</v>
      </c>
      <c r="AU462" s="184" t="s">
        <v>179</v>
      </c>
      <c r="AV462" s="182" t="s">
        <v>179</v>
      </c>
      <c r="AW462" s="182" t="s">
        <v>36</v>
      </c>
      <c r="AX462" s="182" t="s">
        <v>75</v>
      </c>
      <c r="AY462" s="184" t="s">
        <v>171</v>
      </c>
    </row>
    <row r="463" spans="2:51" s="182" customFormat="1" ht="12">
      <c r="B463" s="183"/>
      <c r="D463" s="176" t="s">
        <v>181</v>
      </c>
      <c r="E463" s="184" t="s">
        <v>3</v>
      </c>
      <c r="F463" s="185" t="s">
        <v>618</v>
      </c>
      <c r="H463" s="186">
        <v>-13.1</v>
      </c>
      <c r="L463" s="183"/>
      <c r="M463" s="187"/>
      <c r="N463" s="188"/>
      <c r="O463" s="188"/>
      <c r="P463" s="188"/>
      <c r="Q463" s="188"/>
      <c r="R463" s="188"/>
      <c r="S463" s="188"/>
      <c r="T463" s="189"/>
      <c r="AT463" s="184" t="s">
        <v>181</v>
      </c>
      <c r="AU463" s="184" t="s">
        <v>179</v>
      </c>
      <c r="AV463" s="182" t="s">
        <v>179</v>
      </c>
      <c r="AW463" s="182" t="s">
        <v>36</v>
      </c>
      <c r="AX463" s="182" t="s">
        <v>75</v>
      </c>
      <c r="AY463" s="184" t="s">
        <v>171</v>
      </c>
    </row>
    <row r="464" spans="2:51" s="182" customFormat="1" ht="12">
      <c r="B464" s="183"/>
      <c r="D464" s="176" t="s">
        <v>181</v>
      </c>
      <c r="E464" s="184" t="s">
        <v>3</v>
      </c>
      <c r="F464" s="185" t="s">
        <v>619</v>
      </c>
      <c r="H464" s="186">
        <v>123.33</v>
      </c>
      <c r="L464" s="183"/>
      <c r="M464" s="187"/>
      <c r="N464" s="188"/>
      <c r="O464" s="188"/>
      <c r="P464" s="188"/>
      <c r="Q464" s="188"/>
      <c r="R464" s="188"/>
      <c r="S464" s="188"/>
      <c r="T464" s="189"/>
      <c r="AT464" s="184" t="s">
        <v>181</v>
      </c>
      <c r="AU464" s="184" t="s">
        <v>179</v>
      </c>
      <c r="AV464" s="182" t="s">
        <v>179</v>
      </c>
      <c r="AW464" s="182" t="s">
        <v>36</v>
      </c>
      <c r="AX464" s="182" t="s">
        <v>75</v>
      </c>
      <c r="AY464" s="184" t="s">
        <v>171</v>
      </c>
    </row>
    <row r="465" spans="2:51" s="182" customFormat="1" ht="12">
      <c r="B465" s="183"/>
      <c r="D465" s="176" t="s">
        <v>181</v>
      </c>
      <c r="E465" s="184" t="s">
        <v>3</v>
      </c>
      <c r="F465" s="185" t="s">
        <v>620</v>
      </c>
      <c r="H465" s="186">
        <v>-17.4</v>
      </c>
      <c r="L465" s="183"/>
      <c r="M465" s="187"/>
      <c r="N465" s="188"/>
      <c r="O465" s="188"/>
      <c r="P465" s="188"/>
      <c r="Q465" s="188"/>
      <c r="R465" s="188"/>
      <c r="S465" s="188"/>
      <c r="T465" s="189"/>
      <c r="AT465" s="184" t="s">
        <v>181</v>
      </c>
      <c r="AU465" s="184" t="s">
        <v>179</v>
      </c>
      <c r="AV465" s="182" t="s">
        <v>179</v>
      </c>
      <c r="AW465" s="182" t="s">
        <v>36</v>
      </c>
      <c r="AX465" s="182" t="s">
        <v>75</v>
      </c>
      <c r="AY465" s="184" t="s">
        <v>171</v>
      </c>
    </row>
    <row r="466" spans="2:51" s="190" customFormat="1" ht="12">
      <c r="B466" s="191"/>
      <c r="D466" s="176" t="s">
        <v>181</v>
      </c>
      <c r="E466" s="192" t="s">
        <v>3</v>
      </c>
      <c r="F466" s="193" t="s">
        <v>184</v>
      </c>
      <c r="H466" s="194">
        <v>285.23</v>
      </c>
      <c r="L466" s="191"/>
      <c r="M466" s="195"/>
      <c r="N466" s="196"/>
      <c r="O466" s="196"/>
      <c r="P466" s="196"/>
      <c r="Q466" s="196"/>
      <c r="R466" s="196"/>
      <c r="S466" s="196"/>
      <c r="T466" s="197"/>
      <c r="AT466" s="192" t="s">
        <v>181</v>
      </c>
      <c r="AU466" s="192" t="s">
        <v>179</v>
      </c>
      <c r="AV466" s="190" t="s">
        <v>178</v>
      </c>
      <c r="AW466" s="190" t="s">
        <v>36</v>
      </c>
      <c r="AX466" s="190" t="s">
        <v>83</v>
      </c>
      <c r="AY466" s="192" t="s">
        <v>171</v>
      </c>
    </row>
    <row r="467" spans="1:65" s="92" customFormat="1" ht="33" customHeight="1">
      <c r="A467" s="89"/>
      <c r="B467" s="90"/>
      <c r="C467" s="161" t="s">
        <v>621</v>
      </c>
      <c r="D467" s="161" t="s">
        <v>173</v>
      </c>
      <c r="E467" s="162" t="s">
        <v>622</v>
      </c>
      <c r="F467" s="163" t="s">
        <v>623</v>
      </c>
      <c r="G467" s="164" t="s">
        <v>176</v>
      </c>
      <c r="H467" s="165">
        <v>70.228</v>
      </c>
      <c r="I467" s="75"/>
      <c r="J467" s="166">
        <f>ROUND(I467*H467,2)</f>
        <v>0</v>
      </c>
      <c r="K467" s="163" t="s">
        <v>177</v>
      </c>
      <c r="L467" s="90"/>
      <c r="M467" s="167" t="s">
        <v>3</v>
      </c>
      <c r="N467" s="168" t="s">
        <v>47</v>
      </c>
      <c r="O467" s="169"/>
      <c r="P467" s="170">
        <f>O467*H467</f>
        <v>0</v>
      </c>
      <c r="Q467" s="170">
        <v>0.01838</v>
      </c>
      <c r="R467" s="170">
        <f>Q467*H467</f>
        <v>1.29079064</v>
      </c>
      <c r="S467" s="170">
        <v>0</v>
      </c>
      <c r="T467" s="171">
        <f>S467*H467</f>
        <v>0</v>
      </c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R467" s="172" t="s">
        <v>178</v>
      </c>
      <c r="AT467" s="172" t="s">
        <v>173</v>
      </c>
      <c r="AU467" s="172" t="s">
        <v>179</v>
      </c>
      <c r="AY467" s="82" t="s">
        <v>171</v>
      </c>
      <c r="BE467" s="173">
        <f>IF(N467="základní",J467,0)</f>
        <v>0</v>
      </c>
      <c r="BF467" s="173">
        <f>IF(N467="snížená",J467,0)</f>
        <v>0</v>
      </c>
      <c r="BG467" s="173">
        <f>IF(N467="zákl. přenesená",J467,0)</f>
        <v>0</v>
      </c>
      <c r="BH467" s="173">
        <f>IF(N467="sníž. přenesená",J467,0)</f>
        <v>0</v>
      </c>
      <c r="BI467" s="173">
        <f>IF(N467="nulová",J467,0)</f>
        <v>0</v>
      </c>
      <c r="BJ467" s="82" t="s">
        <v>179</v>
      </c>
      <c r="BK467" s="173">
        <f>ROUND(I467*H467,2)</f>
        <v>0</v>
      </c>
      <c r="BL467" s="82" t="s">
        <v>178</v>
      </c>
      <c r="BM467" s="172" t="s">
        <v>624</v>
      </c>
    </row>
    <row r="468" spans="2:51" s="182" customFormat="1" ht="12">
      <c r="B468" s="183"/>
      <c r="D468" s="176" t="s">
        <v>181</v>
      </c>
      <c r="E468" s="184" t="s">
        <v>3</v>
      </c>
      <c r="F468" s="185" t="s">
        <v>625</v>
      </c>
      <c r="H468" s="186">
        <v>17.4</v>
      </c>
      <c r="L468" s="183"/>
      <c r="M468" s="187"/>
      <c r="N468" s="188"/>
      <c r="O468" s="188"/>
      <c r="P468" s="188"/>
      <c r="Q468" s="188"/>
      <c r="R468" s="188"/>
      <c r="S468" s="188"/>
      <c r="T468" s="189"/>
      <c r="AT468" s="184" t="s">
        <v>181</v>
      </c>
      <c r="AU468" s="184" t="s">
        <v>179</v>
      </c>
      <c r="AV468" s="182" t="s">
        <v>179</v>
      </c>
      <c r="AW468" s="182" t="s">
        <v>36</v>
      </c>
      <c r="AX468" s="182" t="s">
        <v>75</v>
      </c>
      <c r="AY468" s="184" t="s">
        <v>171</v>
      </c>
    </row>
    <row r="469" spans="2:51" s="174" customFormat="1" ht="12">
      <c r="B469" s="175"/>
      <c r="D469" s="176" t="s">
        <v>181</v>
      </c>
      <c r="E469" s="177" t="s">
        <v>3</v>
      </c>
      <c r="F469" s="178" t="s">
        <v>351</v>
      </c>
      <c r="H469" s="177" t="s">
        <v>3</v>
      </c>
      <c r="L469" s="175"/>
      <c r="M469" s="179"/>
      <c r="N469" s="180"/>
      <c r="O469" s="180"/>
      <c r="P469" s="180"/>
      <c r="Q469" s="180"/>
      <c r="R469" s="180"/>
      <c r="S469" s="180"/>
      <c r="T469" s="181"/>
      <c r="AT469" s="177" t="s">
        <v>181</v>
      </c>
      <c r="AU469" s="177" t="s">
        <v>179</v>
      </c>
      <c r="AV469" s="174" t="s">
        <v>83</v>
      </c>
      <c r="AW469" s="174" t="s">
        <v>36</v>
      </c>
      <c r="AX469" s="174" t="s">
        <v>75</v>
      </c>
      <c r="AY469" s="177" t="s">
        <v>171</v>
      </c>
    </row>
    <row r="470" spans="2:51" s="182" customFormat="1" ht="12">
      <c r="B470" s="183"/>
      <c r="D470" s="176" t="s">
        <v>181</v>
      </c>
      <c r="E470" s="184" t="s">
        <v>3</v>
      </c>
      <c r="F470" s="185" t="s">
        <v>626</v>
      </c>
      <c r="H470" s="186">
        <v>52.828</v>
      </c>
      <c r="L470" s="183"/>
      <c r="M470" s="187"/>
      <c r="N470" s="188"/>
      <c r="O470" s="188"/>
      <c r="P470" s="188"/>
      <c r="Q470" s="188"/>
      <c r="R470" s="188"/>
      <c r="S470" s="188"/>
      <c r="T470" s="189"/>
      <c r="AT470" s="184" t="s">
        <v>181</v>
      </c>
      <c r="AU470" s="184" t="s">
        <v>179</v>
      </c>
      <c r="AV470" s="182" t="s">
        <v>179</v>
      </c>
      <c r="AW470" s="182" t="s">
        <v>36</v>
      </c>
      <c r="AX470" s="182" t="s">
        <v>75</v>
      </c>
      <c r="AY470" s="184" t="s">
        <v>171</v>
      </c>
    </row>
    <row r="471" spans="2:51" s="190" customFormat="1" ht="12">
      <c r="B471" s="191"/>
      <c r="D471" s="176" t="s">
        <v>181</v>
      </c>
      <c r="E471" s="192" t="s">
        <v>3</v>
      </c>
      <c r="F471" s="193" t="s">
        <v>184</v>
      </c>
      <c r="H471" s="194">
        <v>70.228</v>
      </c>
      <c r="L471" s="191"/>
      <c r="M471" s="195"/>
      <c r="N471" s="196"/>
      <c r="O471" s="196"/>
      <c r="P471" s="196"/>
      <c r="Q471" s="196"/>
      <c r="R471" s="196"/>
      <c r="S471" s="196"/>
      <c r="T471" s="197"/>
      <c r="AT471" s="192" t="s">
        <v>181</v>
      </c>
      <c r="AU471" s="192" t="s">
        <v>179</v>
      </c>
      <c r="AV471" s="190" t="s">
        <v>178</v>
      </c>
      <c r="AW471" s="190" t="s">
        <v>36</v>
      </c>
      <c r="AX471" s="190" t="s">
        <v>83</v>
      </c>
      <c r="AY471" s="192" t="s">
        <v>171</v>
      </c>
    </row>
    <row r="472" spans="1:65" s="92" customFormat="1" ht="24">
      <c r="A472" s="89"/>
      <c r="B472" s="90"/>
      <c r="C472" s="161" t="s">
        <v>627</v>
      </c>
      <c r="D472" s="161" t="s">
        <v>173</v>
      </c>
      <c r="E472" s="162" t="s">
        <v>628</v>
      </c>
      <c r="F472" s="163" t="s">
        <v>629</v>
      </c>
      <c r="G472" s="164" t="s">
        <v>176</v>
      </c>
      <c r="H472" s="165">
        <v>285.23</v>
      </c>
      <c r="I472" s="75"/>
      <c r="J472" s="166">
        <f>ROUND(I472*H472,2)</f>
        <v>0</v>
      </c>
      <c r="K472" s="163" t="s">
        <v>177</v>
      </c>
      <c r="L472" s="90"/>
      <c r="M472" s="167" t="s">
        <v>3</v>
      </c>
      <c r="N472" s="168" t="s">
        <v>47</v>
      </c>
      <c r="O472" s="169"/>
      <c r="P472" s="170">
        <f>O472*H472</f>
        <v>0</v>
      </c>
      <c r="Q472" s="170">
        <v>0.0079</v>
      </c>
      <c r="R472" s="170">
        <f>Q472*H472</f>
        <v>2.2533170000000005</v>
      </c>
      <c r="S472" s="170">
        <v>0</v>
      </c>
      <c r="T472" s="171">
        <f>S472*H472</f>
        <v>0</v>
      </c>
      <c r="U472" s="89"/>
      <c r="V472" s="89"/>
      <c r="W472" s="89"/>
      <c r="X472" s="89"/>
      <c r="Y472" s="89"/>
      <c r="Z472" s="89"/>
      <c r="AA472" s="89"/>
      <c r="AB472" s="89"/>
      <c r="AC472" s="89"/>
      <c r="AD472" s="89"/>
      <c r="AE472" s="89"/>
      <c r="AR472" s="172" t="s">
        <v>178</v>
      </c>
      <c r="AT472" s="172" t="s">
        <v>173</v>
      </c>
      <c r="AU472" s="172" t="s">
        <v>179</v>
      </c>
      <c r="AY472" s="82" t="s">
        <v>171</v>
      </c>
      <c r="BE472" s="173">
        <f>IF(N472="základní",J472,0)</f>
        <v>0</v>
      </c>
      <c r="BF472" s="173">
        <f>IF(N472="snížená",J472,0)</f>
        <v>0</v>
      </c>
      <c r="BG472" s="173">
        <f>IF(N472="zákl. přenesená",J472,0)</f>
        <v>0</v>
      </c>
      <c r="BH472" s="173">
        <f>IF(N472="sníž. přenesená",J472,0)</f>
        <v>0</v>
      </c>
      <c r="BI472" s="173">
        <f>IF(N472="nulová",J472,0)</f>
        <v>0</v>
      </c>
      <c r="BJ472" s="82" t="s">
        <v>179</v>
      </c>
      <c r="BK472" s="173">
        <f>ROUND(I472*H472,2)</f>
        <v>0</v>
      </c>
      <c r="BL472" s="82" t="s">
        <v>178</v>
      </c>
      <c r="BM472" s="172" t="s">
        <v>630</v>
      </c>
    </row>
    <row r="473" spans="1:65" s="92" customFormat="1" ht="24">
      <c r="A473" s="89"/>
      <c r="B473" s="90"/>
      <c r="C473" s="161" t="s">
        <v>631</v>
      </c>
      <c r="D473" s="161" t="s">
        <v>173</v>
      </c>
      <c r="E473" s="162" t="s">
        <v>632</v>
      </c>
      <c r="F473" s="163" t="s">
        <v>633</v>
      </c>
      <c r="G473" s="164" t="s">
        <v>176</v>
      </c>
      <c r="H473" s="165">
        <v>70.228</v>
      </c>
      <c r="I473" s="75"/>
      <c r="J473" s="166">
        <f>ROUND(I473*H473,2)</f>
        <v>0</v>
      </c>
      <c r="K473" s="163" t="s">
        <v>177</v>
      </c>
      <c r="L473" s="90"/>
      <c r="M473" s="167" t="s">
        <v>3</v>
      </c>
      <c r="N473" s="168" t="s">
        <v>47</v>
      </c>
      <c r="O473" s="169"/>
      <c r="P473" s="170">
        <f>O473*H473</f>
        <v>0</v>
      </c>
      <c r="Q473" s="170">
        <v>0.0079</v>
      </c>
      <c r="R473" s="170">
        <f>Q473*H473</f>
        <v>0.5548012</v>
      </c>
      <c r="S473" s="170">
        <v>0</v>
      </c>
      <c r="T473" s="171">
        <f>S473*H473</f>
        <v>0</v>
      </c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89"/>
      <c r="AR473" s="172" t="s">
        <v>178</v>
      </c>
      <c r="AT473" s="172" t="s">
        <v>173</v>
      </c>
      <c r="AU473" s="172" t="s">
        <v>179</v>
      </c>
      <c r="AY473" s="82" t="s">
        <v>171</v>
      </c>
      <c r="BE473" s="173">
        <f>IF(N473="základní",J473,0)</f>
        <v>0</v>
      </c>
      <c r="BF473" s="173">
        <f>IF(N473="snížená",J473,0)</f>
        <v>0</v>
      </c>
      <c r="BG473" s="173">
        <f>IF(N473="zákl. přenesená",J473,0)</f>
        <v>0</v>
      </c>
      <c r="BH473" s="173">
        <f>IF(N473="sníž. přenesená",J473,0)</f>
        <v>0</v>
      </c>
      <c r="BI473" s="173">
        <f>IF(N473="nulová",J473,0)</f>
        <v>0</v>
      </c>
      <c r="BJ473" s="82" t="s">
        <v>179</v>
      </c>
      <c r="BK473" s="173">
        <f>ROUND(I473*H473,2)</f>
        <v>0</v>
      </c>
      <c r="BL473" s="82" t="s">
        <v>178</v>
      </c>
      <c r="BM473" s="172" t="s">
        <v>634</v>
      </c>
    </row>
    <row r="474" spans="1:65" s="92" customFormat="1" ht="24">
      <c r="A474" s="89"/>
      <c r="B474" s="90"/>
      <c r="C474" s="161" t="s">
        <v>635</v>
      </c>
      <c r="D474" s="161" t="s">
        <v>173</v>
      </c>
      <c r="E474" s="162" t="s">
        <v>636</v>
      </c>
      <c r="F474" s="163" t="s">
        <v>637</v>
      </c>
      <c r="G474" s="164" t="s">
        <v>176</v>
      </c>
      <c r="H474" s="165">
        <v>1084.965</v>
      </c>
      <c r="I474" s="75"/>
      <c r="J474" s="166">
        <f>ROUND(I474*H474,2)</f>
        <v>0</v>
      </c>
      <c r="K474" s="163" t="s">
        <v>177</v>
      </c>
      <c r="L474" s="90"/>
      <c r="M474" s="167" t="s">
        <v>3</v>
      </c>
      <c r="N474" s="168" t="s">
        <v>47</v>
      </c>
      <c r="O474" s="169"/>
      <c r="P474" s="170">
        <f>O474*H474</f>
        <v>0</v>
      </c>
      <c r="Q474" s="170">
        <v>0.01838</v>
      </c>
      <c r="R474" s="170">
        <f>Q474*H474</f>
        <v>19.9416567</v>
      </c>
      <c r="S474" s="170">
        <v>0</v>
      </c>
      <c r="T474" s="171">
        <f>S474*H474</f>
        <v>0</v>
      </c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  <c r="AR474" s="172" t="s">
        <v>178</v>
      </c>
      <c r="AT474" s="172" t="s">
        <v>173</v>
      </c>
      <c r="AU474" s="172" t="s">
        <v>179</v>
      </c>
      <c r="AY474" s="82" t="s">
        <v>171</v>
      </c>
      <c r="BE474" s="173">
        <f>IF(N474="základní",J474,0)</f>
        <v>0</v>
      </c>
      <c r="BF474" s="173">
        <f>IF(N474="snížená",J474,0)</f>
        <v>0</v>
      </c>
      <c r="BG474" s="173">
        <f>IF(N474="zákl. přenesená",J474,0)</f>
        <v>0</v>
      </c>
      <c r="BH474" s="173">
        <f>IF(N474="sníž. přenesená",J474,0)</f>
        <v>0</v>
      </c>
      <c r="BI474" s="173">
        <f>IF(N474="nulová",J474,0)</f>
        <v>0</v>
      </c>
      <c r="BJ474" s="82" t="s">
        <v>179</v>
      </c>
      <c r="BK474" s="173">
        <f>ROUND(I474*H474,2)</f>
        <v>0</v>
      </c>
      <c r="BL474" s="82" t="s">
        <v>178</v>
      </c>
      <c r="BM474" s="172" t="s">
        <v>638</v>
      </c>
    </row>
    <row r="475" spans="2:51" s="174" customFormat="1" ht="12">
      <c r="B475" s="175"/>
      <c r="D475" s="176" t="s">
        <v>181</v>
      </c>
      <c r="E475" s="177" t="s">
        <v>3</v>
      </c>
      <c r="F475" s="178" t="s">
        <v>351</v>
      </c>
      <c r="H475" s="177" t="s">
        <v>3</v>
      </c>
      <c r="L475" s="175"/>
      <c r="M475" s="179"/>
      <c r="N475" s="180"/>
      <c r="O475" s="180"/>
      <c r="P475" s="180"/>
      <c r="Q475" s="180"/>
      <c r="R475" s="180"/>
      <c r="S475" s="180"/>
      <c r="T475" s="181"/>
      <c r="AT475" s="177" t="s">
        <v>181</v>
      </c>
      <c r="AU475" s="177" t="s">
        <v>179</v>
      </c>
      <c r="AV475" s="174" t="s">
        <v>83</v>
      </c>
      <c r="AW475" s="174" t="s">
        <v>36</v>
      </c>
      <c r="AX475" s="174" t="s">
        <v>75</v>
      </c>
      <c r="AY475" s="177" t="s">
        <v>171</v>
      </c>
    </row>
    <row r="476" spans="2:51" s="182" customFormat="1" ht="22.5">
      <c r="B476" s="183"/>
      <c r="D476" s="176" t="s">
        <v>181</v>
      </c>
      <c r="E476" s="184" t="s">
        <v>3</v>
      </c>
      <c r="F476" s="185" t="s">
        <v>639</v>
      </c>
      <c r="H476" s="186">
        <v>317.637</v>
      </c>
      <c r="L476" s="183"/>
      <c r="M476" s="187"/>
      <c r="N476" s="188"/>
      <c r="O476" s="188"/>
      <c r="P476" s="188"/>
      <c r="Q476" s="188"/>
      <c r="R476" s="188"/>
      <c r="S476" s="188"/>
      <c r="T476" s="189"/>
      <c r="AT476" s="184" t="s">
        <v>181</v>
      </c>
      <c r="AU476" s="184" t="s">
        <v>179</v>
      </c>
      <c r="AV476" s="182" t="s">
        <v>179</v>
      </c>
      <c r="AW476" s="182" t="s">
        <v>36</v>
      </c>
      <c r="AX476" s="182" t="s">
        <v>75</v>
      </c>
      <c r="AY476" s="184" t="s">
        <v>171</v>
      </c>
    </row>
    <row r="477" spans="2:51" s="182" customFormat="1" ht="22.5">
      <c r="B477" s="183"/>
      <c r="D477" s="176" t="s">
        <v>181</v>
      </c>
      <c r="E477" s="184" t="s">
        <v>3</v>
      </c>
      <c r="F477" s="185" t="s">
        <v>640</v>
      </c>
      <c r="H477" s="186">
        <v>240.141</v>
      </c>
      <c r="L477" s="183"/>
      <c r="M477" s="187"/>
      <c r="N477" s="188"/>
      <c r="O477" s="188"/>
      <c r="P477" s="188"/>
      <c r="Q477" s="188"/>
      <c r="R477" s="188"/>
      <c r="S477" s="188"/>
      <c r="T477" s="189"/>
      <c r="AT477" s="184" t="s">
        <v>181</v>
      </c>
      <c r="AU477" s="184" t="s">
        <v>179</v>
      </c>
      <c r="AV477" s="182" t="s">
        <v>179</v>
      </c>
      <c r="AW477" s="182" t="s">
        <v>36</v>
      </c>
      <c r="AX477" s="182" t="s">
        <v>75</v>
      </c>
      <c r="AY477" s="184" t="s">
        <v>171</v>
      </c>
    </row>
    <row r="478" spans="2:51" s="182" customFormat="1" ht="12">
      <c r="B478" s="183"/>
      <c r="D478" s="176" t="s">
        <v>181</v>
      </c>
      <c r="E478" s="184" t="s">
        <v>3</v>
      </c>
      <c r="F478" s="185" t="s">
        <v>641</v>
      </c>
      <c r="H478" s="186">
        <v>-6</v>
      </c>
      <c r="L478" s="183"/>
      <c r="M478" s="187"/>
      <c r="N478" s="188"/>
      <c r="O478" s="188"/>
      <c r="P478" s="188"/>
      <c r="Q478" s="188"/>
      <c r="R478" s="188"/>
      <c r="S478" s="188"/>
      <c r="T478" s="189"/>
      <c r="AT478" s="184" t="s">
        <v>181</v>
      </c>
      <c r="AU478" s="184" t="s">
        <v>179</v>
      </c>
      <c r="AV478" s="182" t="s">
        <v>179</v>
      </c>
      <c r="AW478" s="182" t="s">
        <v>36</v>
      </c>
      <c r="AX478" s="182" t="s">
        <v>75</v>
      </c>
      <c r="AY478" s="184" t="s">
        <v>171</v>
      </c>
    </row>
    <row r="479" spans="2:51" s="182" customFormat="1" ht="12">
      <c r="B479" s="183"/>
      <c r="D479" s="176" t="s">
        <v>181</v>
      </c>
      <c r="E479" s="184" t="s">
        <v>3</v>
      </c>
      <c r="F479" s="185" t="s">
        <v>641</v>
      </c>
      <c r="H479" s="186">
        <v>-6</v>
      </c>
      <c r="L479" s="183"/>
      <c r="M479" s="187"/>
      <c r="N479" s="188"/>
      <c r="O479" s="188"/>
      <c r="P479" s="188"/>
      <c r="Q479" s="188"/>
      <c r="R479" s="188"/>
      <c r="S479" s="188"/>
      <c r="T479" s="189"/>
      <c r="AT479" s="184" t="s">
        <v>181</v>
      </c>
      <c r="AU479" s="184" t="s">
        <v>179</v>
      </c>
      <c r="AV479" s="182" t="s">
        <v>179</v>
      </c>
      <c r="AW479" s="182" t="s">
        <v>36</v>
      </c>
      <c r="AX479" s="182" t="s">
        <v>75</v>
      </c>
      <c r="AY479" s="184" t="s">
        <v>171</v>
      </c>
    </row>
    <row r="480" spans="2:51" s="182" customFormat="1" ht="12">
      <c r="B480" s="183"/>
      <c r="D480" s="176" t="s">
        <v>181</v>
      </c>
      <c r="E480" s="184" t="s">
        <v>3</v>
      </c>
      <c r="F480" s="185" t="s">
        <v>642</v>
      </c>
      <c r="H480" s="186">
        <v>-3</v>
      </c>
      <c r="L480" s="183"/>
      <c r="M480" s="187"/>
      <c r="N480" s="188"/>
      <c r="O480" s="188"/>
      <c r="P480" s="188"/>
      <c r="Q480" s="188"/>
      <c r="R480" s="188"/>
      <c r="S480" s="188"/>
      <c r="T480" s="189"/>
      <c r="AT480" s="184" t="s">
        <v>181</v>
      </c>
      <c r="AU480" s="184" t="s">
        <v>179</v>
      </c>
      <c r="AV480" s="182" t="s">
        <v>179</v>
      </c>
      <c r="AW480" s="182" t="s">
        <v>36</v>
      </c>
      <c r="AX480" s="182" t="s">
        <v>75</v>
      </c>
      <c r="AY480" s="184" t="s">
        <v>171</v>
      </c>
    </row>
    <row r="481" spans="2:51" s="182" customFormat="1" ht="12">
      <c r="B481" s="183"/>
      <c r="D481" s="176" t="s">
        <v>181</v>
      </c>
      <c r="E481" s="184" t="s">
        <v>3</v>
      </c>
      <c r="F481" s="185" t="s">
        <v>643</v>
      </c>
      <c r="H481" s="186">
        <v>-19.2</v>
      </c>
      <c r="L481" s="183"/>
      <c r="M481" s="187"/>
      <c r="N481" s="188"/>
      <c r="O481" s="188"/>
      <c r="P481" s="188"/>
      <c r="Q481" s="188"/>
      <c r="R481" s="188"/>
      <c r="S481" s="188"/>
      <c r="T481" s="189"/>
      <c r="AT481" s="184" t="s">
        <v>181</v>
      </c>
      <c r="AU481" s="184" t="s">
        <v>179</v>
      </c>
      <c r="AV481" s="182" t="s">
        <v>179</v>
      </c>
      <c r="AW481" s="182" t="s">
        <v>36</v>
      </c>
      <c r="AX481" s="182" t="s">
        <v>75</v>
      </c>
      <c r="AY481" s="184" t="s">
        <v>171</v>
      </c>
    </row>
    <row r="482" spans="2:51" s="182" customFormat="1" ht="12">
      <c r="B482" s="183"/>
      <c r="D482" s="176" t="s">
        <v>181</v>
      </c>
      <c r="E482" s="184" t="s">
        <v>3</v>
      </c>
      <c r="F482" s="185" t="s">
        <v>361</v>
      </c>
      <c r="H482" s="186">
        <v>-7.5</v>
      </c>
      <c r="L482" s="183"/>
      <c r="M482" s="187"/>
      <c r="N482" s="188"/>
      <c r="O482" s="188"/>
      <c r="P482" s="188"/>
      <c r="Q482" s="188"/>
      <c r="R482" s="188"/>
      <c r="S482" s="188"/>
      <c r="T482" s="189"/>
      <c r="AT482" s="184" t="s">
        <v>181</v>
      </c>
      <c r="AU482" s="184" t="s">
        <v>179</v>
      </c>
      <c r="AV482" s="182" t="s">
        <v>179</v>
      </c>
      <c r="AW482" s="182" t="s">
        <v>36</v>
      </c>
      <c r="AX482" s="182" t="s">
        <v>75</v>
      </c>
      <c r="AY482" s="184" t="s">
        <v>171</v>
      </c>
    </row>
    <row r="483" spans="2:51" s="182" customFormat="1" ht="12">
      <c r="B483" s="183"/>
      <c r="D483" s="176" t="s">
        <v>181</v>
      </c>
      <c r="E483" s="184" t="s">
        <v>3</v>
      </c>
      <c r="F483" s="185" t="s">
        <v>644</v>
      </c>
      <c r="H483" s="186">
        <v>-24.24</v>
      </c>
      <c r="L483" s="183"/>
      <c r="M483" s="187"/>
      <c r="N483" s="188"/>
      <c r="O483" s="188"/>
      <c r="P483" s="188"/>
      <c r="Q483" s="188"/>
      <c r="R483" s="188"/>
      <c r="S483" s="188"/>
      <c r="T483" s="189"/>
      <c r="AT483" s="184" t="s">
        <v>181</v>
      </c>
      <c r="AU483" s="184" t="s">
        <v>179</v>
      </c>
      <c r="AV483" s="182" t="s">
        <v>179</v>
      </c>
      <c r="AW483" s="182" t="s">
        <v>36</v>
      </c>
      <c r="AX483" s="182" t="s">
        <v>75</v>
      </c>
      <c r="AY483" s="184" t="s">
        <v>171</v>
      </c>
    </row>
    <row r="484" spans="2:51" s="182" customFormat="1" ht="12">
      <c r="B484" s="183"/>
      <c r="D484" s="176" t="s">
        <v>181</v>
      </c>
      <c r="E484" s="184" t="s">
        <v>3</v>
      </c>
      <c r="F484" s="185" t="s">
        <v>369</v>
      </c>
      <c r="H484" s="186">
        <v>-12.12</v>
      </c>
      <c r="L484" s="183"/>
      <c r="M484" s="187"/>
      <c r="N484" s="188"/>
      <c r="O484" s="188"/>
      <c r="P484" s="188"/>
      <c r="Q484" s="188"/>
      <c r="R484" s="188"/>
      <c r="S484" s="188"/>
      <c r="T484" s="189"/>
      <c r="AT484" s="184" t="s">
        <v>181</v>
      </c>
      <c r="AU484" s="184" t="s">
        <v>179</v>
      </c>
      <c r="AV484" s="182" t="s">
        <v>179</v>
      </c>
      <c r="AW484" s="182" t="s">
        <v>36</v>
      </c>
      <c r="AX484" s="182" t="s">
        <v>75</v>
      </c>
      <c r="AY484" s="184" t="s">
        <v>171</v>
      </c>
    </row>
    <row r="485" spans="2:51" s="182" customFormat="1" ht="12">
      <c r="B485" s="183"/>
      <c r="D485" s="176" t="s">
        <v>181</v>
      </c>
      <c r="E485" s="184" t="s">
        <v>3</v>
      </c>
      <c r="F485" s="185" t="s">
        <v>645</v>
      </c>
      <c r="H485" s="186">
        <v>-36.36</v>
      </c>
      <c r="L485" s="183"/>
      <c r="M485" s="187"/>
      <c r="N485" s="188"/>
      <c r="O485" s="188"/>
      <c r="P485" s="188"/>
      <c r="Q485" s="188"/>
      <c r="R485" s="188"/>
      <c r="S485" s="188"/>
      <c r="T485" s="189"/>
      <c r="AT485" s="184" t="s">
        <v>181</v>
      </c>
      <c r="AU485" s="184" t="s">
        <v>179</v>
      </c>
      <c r="AV485" s="182" t="s">
        <v>179</v>
      </c>
      <c r="AW485" s="182" t="s">
        <v>36</v>
      </c>
      <c r="AX485" s="182" t="s">
        <v>75</v>
      </c>
      <c r="AY485" s="184" t="s">
        <v>171</v>
      </c>
    </row>
    <row r="486" spans="2:51" s="182" customFormat="1" ht="12">
      <c r="B486" s="183"/>
      <c r="D486" s="176" t="s">
        <v>181</v>
      </c>
      <c r="E486" s="184" t="s">
        <v>3</v>
      </c>
      <c r="F486" s="185" t="s">
        <v>646</v>
      </c>
      <c r="H486" s="186">
        <v>-20.2</v>
      </c>
      <c r="L486" s="183"/>
      <c r="M486" s="187"/>
      <c r="N486" s="188"/>
      <c r="O486" s="188"/>
      <c r="P486" s="188"/>
      <c r="Q486" s="188"/>
      <c r="R486" s="188"/>
      <c r="S486" s="188"/>
      <c r="T486" s="189"/>
      <c r="AT486" s="184" t="s">
        <v>181</v>
      </c>
      <c r="AU486" s="184" t="s">
        <v>179</v>
      </c>
      <c r="AV486" s="182" t="s">
        <v>179</v>
      </c>
      <c r="AW486" s="182" t="s">
        <v>36</v>
      </c>
      <c r="AX486" s="182" t="s">
        <v>75</v>
      </c>
      <c r="AY486" s="184" t="s">
        <v>171</v>
      </c>
    </row>
    <row r="487" spans="2:51" s="182" customFormat="1" ht="12">
      <c r="B487" s="183"/>
      <c r="D487" s="176" t="s">
        <v>181</v>
      </c>
      <c r="E487" s="184" t="s">
        <v>3</v>
      </c>
      <c r="F487" s="185" t="s">
        <v>647</v>
      </c>
      <c r="H487" s="186">
        <v>-15.352</v>
      </c>
      <c r="L487" s="183"/>
      <c r="M487" s="187"/>
      <c r="N487" s="188"/>
      <c r="O487" s="188"/>
      <c r="P487" s="188"/>
      <c r="Q487" s="188"/>
      <c r="R487" s="188"/>
      <c r="S487" s="188"/>
      <c r="T487" s="189"/>
      <c r="AT487" s="184" t="s">
        <v>181</v>
      </c>
      <c r="AU487" s="184" t="s">
        <v>179</v>
      </c>
      <c r="AV487" s="182" t="s">
        <v>179</v>
      </c>
      <c r="AW487" s="182" t="s">
        <v>36</v>
      </c>
      <c r="AX487" s="182" t="s">
        <v>75</v>
      </c>
      <c r="AY487" s="184" t="s">
        <v>171</v>
      </c>
    </row>
    <row r="488" spans="2:51" s="182" customFormat="1" ht="12">
      <c r="B488" s="183"/>
      <c r="D488" s="176" t="s">
        <v>181</v>
      </c>
      <c r="E488" s="184" t="s">
        <v>3</v>
      </c>
      <c r="F488" s="185" t="s">
        <v>648</v>
      </c>
      <c r="H488" s="186">
        <v>-8</v>
      </c>
      <c r="L488" s="183"/>
      <c r="M488" s="187"/>
      <c r="N488" s="188"/>
      <c r="O488" s="188"/>
      <c r="P488" s="188"/>
      <c r="Q488" s="188"/>
      <c r="R488" s="188"/>
      <c r="S488" s="188"/>
      <c r="T488" s="189"/>
      <c r="AT488" s="184" t="s">
        <v>181</v>
      </c>
      <c r="AU488" s="184" t="s">
        <v>179</v>
      </c>
      <c r="AV488" s="182" t="s">
        <v>179</v>
      </c>
      <c r="AW488" s="182" t="s">
        <v>36</v>
      </c>
      <c r="AX488" s="182" t="s">
        <v>75</v>
      </c>
      <c r="AY488" s="184" t="s">
        <v>171</v>
      </c>
    </row>
    <row r="489" spans="2:51" s="182" customFormat="1" ht="12">
      <c r="B489" s="183"/>
      <c r="D489" s="176" t="s">
        <v>181</v>
      </c>
      <c r="E489" s="184" t="s">
        <v>3</v>
      </c>
      <c r="F489" s="185" t="s">
        <v>649</v>
      </c>
      <c r="H489" s="186">
        <v>-16</v>
      </c>
      <c r="L489" s="183"/>
      <c r="M489" s="187"/>
      <c r="N489" s="188"/>
      <c r="O489" s="188"/>
      <c r="P489" s="188"/>
      <c r="Q489" s="188"/>
      <c r="R489" s="188"/>
      <c r="S489" s="188"/>
      <c r="T489" s="189"/>
      <c r="AT489" s="184" t="s">
        <v>181</v>
      </c>
      <c r="AU489" s="184" t="s">
        <v>179</v>
      </c>
      <c r="AV489" s="182" t="s">
        <v>179</v>
      </c>
      <c r="AW489" s="182" t="s">
        <v>36</v>
      </c>
      <c r="AX489" s="182" t="s">
        <v>75</v>
      </c>
      <c r="AY489" s="184" t="s">
        <v>171</v>
      </c>
    </row>
    <row r="490" spans="2:51" s="182" customFormat="1" ht="12">
      <c r="B490" s="183"/>
      <c r="D490" s="176" t="s">
        <v>181</v>
      </c>
      <c r="E490" s="184" t="s">
        <v>3</v>
      </c>
      <c r="F490" s="185" t="s">
        <v>364</v>
      </c>
      <c r="H490" s="186">
        <v>-4.5</v>
      </c>
      <c r="L490" s="183"/>
      <c r="M490" s="187"/>
      <c r="N490" s="188"/>
      <c r="O490" s="188"/>
      <c r="P490" s="188"/>
      <c r="Q490" s="188"/>
      <c r="R490" s="188"/>
      <c r="S490" s="188"/>
      <c r="T490" s="189"/>
      <c r="AT490" s="184" t="s">
        <v>181</v>
      </c>
      <c r="AU490" s="184" t="s">
        <v>179</v>
      </c>
      <c r="AV490" s="182" t="s">
        <v>179</v>
      </c>
      <c r="AW490" s="182" t="s">
        <v>36</v>
      </c>
      <c r="AX490" s="182" t="s">
        <v>75</v>
      </c>
      <c r="AY490" s="184" t="s">
        <v>171</v>
      </c>
    </row>
    <row r="491" spans="2:51" s="182" customFormat="1" ht="12">
      <c r="B491" s="183"/>
      <c r="D491" s="176" t="s">
        <v>181</v>
      </c>
      <c r="E491" s="184" t="s">
        <v>3</v>
      </c>
      <c r="F491" s="185" t="s">
        <v>363</v>
      </c>
      <c r="H491" s="186">
        <v>-1.5</v>
      </c>
      <c r="L491" s="183"/>
      <c r="M491" s="187"/>
      <c r="N491" s="188"/>
      <c r="O491" s="188"/>
      <c r="P491" s="188"/>
      <c r="Q491" s="188"/>
      <c r="R491" s="188"/>
      <c r="S491" s="188"/>
      <c r="T491" s="189"/>
      <c r="AT491" s="184" t="s">
        <v>181</v>
      </c>
      <c r="AU491" s="184" t="s">
        <v>179</v>
      </c>
      <c r="AV491" s="182" t="s">
        <v>179</v>
      </c>
      <c r="AW491" s="182" t="s">
        <v>36</v>
      </c>
      <c r="AX491" s="182" t="s">
        <v>75</v>
      </c>
      <c r="AY491" s="184" t="s">
        <v>171</v>
      </c>
    </row>
    <row r="492" spans="2:51" s="182" customFormat="1" ht="22.5">
      <c r="B492" s="183"/>
      <c r="D492" s="176" t="s">
        <v>181</v>
      </c>
      <c r="E492" s="184" t="s">
        <v>3</v>
      </c>
      <c r="F492" s="185" t="s">
        <v>650</v>
      </c>
      <c r="H492" s="186">
        <v>95.988</v>
      </c>
      <c r="L492" s="183"/>
      <c r="M492" s="187"/>
      <c r="N492" s="188"/>
      <c r="O492" s="188"/>
      <c r="P492" s="188"/>
      <c r="Q492" s="188"/>
      <c r="R492" s="188"/>
      <c r="S492" s="188"/>
      <c r="T492" s="189"/>
      <c r="AT492" s="184" t="s">
        <v>181</v>
      </c>
      <c r="AU492" s="184" t="s">
        <v>179</v>
      </c>
      <c r="AV492" s="182" t="s">
        <v>179</v>
      </c>
      <c r="AW492" s="182" t="s">
        <v>36</v>
      </c>
      <c r="AX492" s="182" t="s">
        <v>75</v>
      </c>
      <c r="AY492" s="184" t="s">
        <v>171</v>
      </c>
    </row>
    <row r="493" spans="2:51" s="182" customFormat="1" ht="12">
      <c r="B493" s="183"/>
      <c r="D493" s="176" t="s">
        <v>181</v>
      </c>
      <c r="E493" s="184" t="s">
        <v>3</v>
      </c>
      <c r="F493" s="185" t="s">
        <v>651</v>
      </c>
      <c r="H493" s="186">
        <v>101.966</v>
      </c>
      <c r="L493" s="183"/>
      <c r="M493" s="187"/>
      <c r="N493" s="188"/>
      <c r="O493" s="188"/>
      <c r="P493" s="188"/>
      <c r="Q493" s="188"/>
      <c r="R493" s="188"/>
      <c r="S493" s="188"/>
      <c r="T493" s="189"/>
      <c r="AT493" s="184" t="s">
        <v>181</v>
      </c>
      <c r="AU493" s="184" t="s">
        <v>179</v>
      </c>
      <c r="AV493" s="182" t="s">
        <v>179</v>
      </c>
      <c r="AW493" s="182" t="s">
        <v>36</v>
      </c>
      <c r="AX493" s="182" t="s">
        <v>75</v>
      </c>
      <c r="AY493" s="184" t="s">
        <v>171</v>
      </c>
    </row>
    <row r="494" spans="2:51" s="182" customFormat="1" ht="12">
      <c r="B494" s="183"/>
      <c r="D494" s="176" t="s">
        <v>181</v>
      </c>
      <c r="E494" s="184" t="s">
        <v>3</v>
      </c>
      <c r="F494" s="185" t="s">
        <v>652</v>
      </c>
      <c r="H494" s="186">
        <v>61.976</v>
      </c>
      <c r="L494" s="183"/>
      <c r="M494" s="187"/>
      <c r="N494" s="188"/>
      <c r="O494" s="188"/>
      <c r="P494" s="188"/>
      <c r="Q494" s="188"/>
      <c r="R494" s="188"/>
      <c r="S494" s="188"/>
      <c r="T494" s="189"/>
      <c r="AT494" s="184" t="s">
        <v>181</v>
      </c>
      <c r="AU494" s="184" t="s">
        <v>179</v>
      </c>
      <c r="AV494" s="182" t="s">
        <v>179</v>
      </c>
      <c r="AW494" s="182" t="s">
        <v>36</v>
      </c>
      <c r="AX494" s="182" t="s">
        <v>75</v>
      </c>
      <c r="AY494" s="184" t="s">
        <v>171</v>
      </c>
    </row>
    <row r="495" spans="2:51" s="182" customFormat="1" ht="12">
      <c r="B495" s="183"/>
      <c r="D495" s="176" t="s">
        <v>181</v>
      </c>
      <c r="E495" s="184" t="s">
        <v>3</v>
      </c>
      <c r="F495" s="185" t="s">
        <v>371</v>
      </c>
      <c r="H495" s="186">
        <v>-6.25</v>
      </c>
      <c r="L495" s="183"/>
      <c r="M495" s="187"/>
      <c r="N495" s="188"/>
      <c r="O495" s="188"/>
      <c r="P495" s="188"/>
      <c r="Q495" s="188"/>
      <c r="R495" s="188"/>
      <c r="S495" s="188"/>
      <c r="T495" s="189"/>
      <c r="AT495" s="184" t="s">
        <v>181</v>
      </c>
      <c r="AU495" s="184" t="s">
        <v>179</v>
      </c>
      <c r="AV495" s="182" t="s">
        <v>179</v>
      </c>
      <c r="AW495" s="182" t="s">
        <v>36</v>
      </c>
      <c r="AX495" s="182" t="s">
        <v>75</v>
      </c>
      <c r="AY495" s="184" t="s">
        <v>171</v>
      </c>
    </row>
    <row r="496" spans="2:51" s="182" customFormat="1" ht="12">
      <c r="B496" s="183"/>
      <c r="D496" s="176" t="s">
        <v>181</v>
      </c>
      <c r="E496" s="184" t="s">
        <v>3</v>
      </c>
      <c r="F496" s="185" t="s">
        <v>371</v>
      </c>
      <c r="H496" s="186">
        <v>-6.25</v>
      </c>
      <c r="L496" s="183"/>
      <c r="M496" s="187"/>
      <c r="N496" s="188"/>
      <c r="O496" s="188"/>
      <c r="P496" s="188"/>
      <c r="Q496" s="188"/>
      <c r="R496" s="188"/>
      <c r="S496" s="188"/>
      <c r="T496" s="189"/>
      <c r="AT496" s="184" t="s">
        <v>181</v>
      </c>
      <c r="AU496" s="184" t="s">
        <v>179</v>
      </c>
      <c r="AV496" s="182" t="s">
        <v>179</v>
      </c>
      <c r="AW496" s="182" t="s">
        <v>36</v>
      </c>
      <c r="AX496" s="182" t="s">
        <v>75</v>
      </c>
      <c r="AY496" s="184" t="s">
        <v>171</v>
      </c>
    </row>
    <row r="497" spans="2:51" s="182" customFormat="1" ht="12">
      <c r="B497" s="183"/>
      <c r="D497" s="176" t="s">
        <v>181</v>
      </c>
      <c r="E497" s="184" t="s">
        <v>3</v>
      </c>
      <c r="F497" s="185" t="s">
        <v>653</v>
      </c>
      <c r="H497" s="186">
        <v>-6</v>
      </c>
      <c r="L497" s="183"/>
      <c r="M497" s="187"/>
      <c r="N497" s="188"/>
      <c r="O497" s="188"/>
      <c r="P497" s="188"/>
      <c r="Q497" s="188"/>
      <c r="R497" s="188"/>
      <c r="S497" s="188"/>
      <c r="T497" s="189"/>
      <c r="AT497" s="184" t="s">
        <v>181</v>
      </c>
      <c r="AU497" s="184" t="s">
        <v>179</v>
      </c>
      <c r="AV497" s="182" t="s">
        <v>179</v>
      </c>
      <c r="AW497" s="182" t="s">
        <v>36</v>
      </c>
      <c r="AX497" s="182" t="s">
        <v>75</v>
      </c>
      <c r="AY497" s="184" t="s">
        <v>171</v>
      </c>
    </row>
    <row r="498" spans="2:51" s="182" customFormat="1" ht="12">
      <c r="B498" s="183"/>
      <c r="D498" s="176" t="s">
        <v>181</v>
      </c>
      <c r="E498" s="184" t="s">
        <v>3</v>
      </c>
      <c r="F498" s="185" t="s">
        <v>372</v>
      </c>
      <c r="H498" s="186">
        <v>-6.25</v>
      </c>
      <c r="L498" s="183"/>
      <c r="M498" s="187"/>
      <c r="N498" s="188"/>
      <c r="O498" s="188"/>
      <c r="P498" s="188"/>
      <c r="Q498" s="188"/>
      <c r="R498" s="188"/>
      <c r="S498" s="188"/>
      <c r="T498" s="189"/>
      <c r="AT498" s="184" t="s">
        <v>181</v>
      </c>
      <c r="AU498" s="184" t="s">
        <v>179</v>
      </c>
      <c r="AV498" s="182" t="s">
        <v>179</v>
      </c>
      <c r="AW498" s="182" t="s">
        <v>36</v>
      </c>
      <c r="AX498" s="182" t="s">
        <v>75</v>
      </c>
      <c r="AY498" s="184" t="s">
        <v>171</v>
      </c>
    </row>
    <row r="499" spans="2:51" s="174" customFormat="1" ht="12">
      <c r="B499" s="175"/>
      <c r="D499" s="176" t="s">
        <v>181</v>
      </c>
      <c r="E499" s="177" t="s">
        <v>3</v>
      </c>
      <c r="F499" s="178" t="s">
        <v>374</v>
      </c>
      <c r="H499" s="177" t="s">
        <v>3</v>
      </c>
      <c r="L499" s="175"/>
      <c r="M499" s="179"/>
      <c r="N499" s="180"/>
      <c r="O499" s="180"/>
      <c r="P499" s="180"/>
      <c r="Q499" s="180"/>
      <c r="R499" s="180"/>
      <c r="S499" s="180"/>
      <c r="T499" s="181"/>
      <c r="AT499" s="177" t="s">
        <v>181</v>
      </c>
      <c r="AU499" s="177" t="s">
        <v>179</v>
      </c>
      <c r="AV499" s="174" t="s">
        <v>83</v>
      </c>
      <c r="AW499" s="174" t="s">
        <v>36</v>
      </c>
      <c r="AX499" s="174" t="s">
        <v>75</v>
      </c>
      <c r="AY499" s="177" t="s">
        <v>171</v>
      </c>
    </row>
    <row r="500" spans="2:51" s="182" customFormat="1" ht="22.5">
      <c r="B500" s="183"/>
      <c r="D500" s="176" t="s">
        <v>181</v>
      </c>
      <c r="E500" s="184" t="s">
        <v>3</v>
      </c>
      <c r="F500" s="185" t="s">
        <v>654</v>
      </c>
      <c r="H500" s="186">
        <v>313.843</v>
      </c>
      <c r="L500" s="183"/>
      <c r="M500" s="187"/>
      <c r="N500" s="188"/>
      <c r="O500" s="188"/>
      <c r="P500" s="188"/>
      <c r="Q500" s="188"/>
      <c r="R500" s="188"/>
      <c r="S500" s="188"/>
      <c r="T500" s="189"/>
      <c r="AT500" s="184" t="s">
        <v>181</v>
      </c>
      <c r="AU500" s="184" t="s">
        <v>179</v>
      </c>
      <c r="AV500" s="182" t="s">
        <v>179</v>
      </c>
      <c r="AW500" s="182" t="s">
        <v>36</v>
      </c>
      <c r="AX500" s="182" t="s">
        <v>75</v>
      </c>
      <c r="AY500" s="184" t="s">
        <v>171</v>
      </c>
    </row>
    <row r="501" spans="2:51" s="182" customFormat="1" ht="12">
      <c r="B501" s="183"/>
      <c r="D501" s="176" t="s">
        <v>181</v>
      </c>
      <c r="E501" s="184" t="s">
        <v>3</v>
      </c>
      <c r="F501" s="185" t="s">
        <v>655</v>
      </c>
      <c r="H501" s="186">
        <v>234.168</v>
      </c>
      <c r="L501" s="183"/>
      <c r="M501" s="187"/>
      <c r="N501" s="188"/>
      <c r="O501" s="188"/>
      <c r="P501" s="188"/>
      <c r="Q501" s="188"/>
      <c r="R501" s="188"/>
      <c r="S501" s="188"/>
      <c r="T501" s="189"/>
      <c r="AT501" s="184" t="s">
        <v>181</v>
      </c>
      <c r="AU501" s="184" t="s">
        <v>179</v>
      </c>
      <c r="AV501" s="182" t="s">
        <v>179</v>
      </c>
      <c r="AW501" s="182" t="s">
        <v>36</v>
      </c>
      <c r="AX501" s="182" t="s">
        <v>75</v>
      </c>
      <c r="AY501" s="184" t="s">
        <v>171</v>
      </c>
    </row>
    <row r="502" spans="2:51" s="174" customFormat="1" ht="12">
      <c r="B502" s="175"/>
      <c r="D502" s="176" t="s">
        <v>181</v>
      </c>
      <c r="E502" s="177" t="s">
        <v>3</v>
      </c>
      <c r="F502" s="178" t="s">
        <v>358</v>
      </c>
      <c r="H502" s="177" t="s">
        <v>3</v>
      </c>
      <c r="L502" s="175"/>
      <c r="M502" s="179"/>
      <c r="N502" s="180"/>
      <c r="O502" s="180"/>
      <c r="P502" s="180"/>
      <c r="Q502" s="180"/>
      <c r="R502" s="180"/>
      <c r="S502" s="180"/>
      <c r="T502" s="181"/>
      <c r="AT502" s="177" t="s">
        <v>181</v>
      </c>
      <c r="AU502" s="177" t="s">
        <v>179</v>
      </c>
      <c r="AV502" s="174" t="s">
        <v>83</v>
      </c>
      <c r="AW502" s="174" t="s">
        <v>36</v>
      </c>
      <c r="AX502" s="174" t="s">
        <v>75</v>
      </c>
      <c r="AY502" s="177" t="s">
        <v>171</v>
      </c>
    </row>
    <row r="503" spans="2:51" s="182" customFormat="1" ht="12">
      <c r="B503" s="183"/>
      <c r="D503" s="176" t="s">
        <v>181</v>
      </c>
      <c r="E503" s="184" t="s">
        <v>3</v>
      </c>
      <c r="F503" s="185" t="s">
        <v>656</v>
      </c>
      <c r="H503" s="186">
        <v>-26.4</v>
      </c>
      <c r="L503" s="183"/>
      <c r="M503" s="187"/>
      <c r="N503" s="188"/>
      <c r="O503" s="188"/>
      <c r="P503" s="188"/>
      <c r="Q503" s="188"/>
      <c r="R503" s="188"/>
      <c r="S503" s="188"/>
      <c r="T503" s="189"/>
      <c r="AT503" s="184" t="s">
        <v>181</v>
      </c>
      <c r="AU503" s="184" t="s">
        <v>179</v>
      </c>
      <c r="AV503" s="182" t="s">
        <v>179</v>
      </c>
      <c r="AW503" s="182" t="s">
        <v>36</v>
      </c>
      <c r="AX503" s="182" t="s">
        <v>75</v>
      </c>
      <c r="AY503" s="184" t="s">
        <v>171</v>
      </c>
    </row>
    <row r="504" spans="2:51" s="182" customFormat="1" ht="12">
      <c r="B504" s="183"/>
      <c r="D504" s="176" t="s">
        <v>181</v>
      </c>
      <c r="E504" s="184" t="s">
        <v>3</v>
      </c>
      <c r="F504" s="185" t="s">
        <v>377</v>
      </c>
      <c r="H504" s="186">
        <v>-6</v>
      </c>
      <c r="L504" s="183"/>
      <c r="M504" s="187"/>
      <c r="N504" s="188"/>
      <c r="O504" s="188"/>
      <c r="P504" s="188"/>
      <c r="Q504" s="188"/>
      <c r="R504" s="188"/>
      <c r="S504" s="188"/>
      <c r="T504" s="189"/>
      <c r="AT504" s="184" t="s">
        <v>181</v>
      </c>
      <c r="AU504" s="184" t="s">
        <v>179</v>
      </c>
      <c r="AV504" s="182" t="s">
        <v>179</v>
      </c>
      <c r="AW504" s="182" t="s">
        <v>36</v>
      </c>
      <c r="AX504" s="182" t="s">
        <v>75</v>
      </c>
      <c r="AY504" s="184" t="s">
        <v>171</v>
      </c>
    </row>
    <row r="505" spans="2:51" s="182" customFormat="1" ht="12">
      <c r="B505" s="183"/>
      <c r="D505" s="176" t="s">
        <v>181</v>
      </c>
      <c r="E505" s="184" t="s">
        <v>3</v>
      </c>
      <c r="F505" s="185" t="s">
        <v>657</v>
      </c>
      <c r="H505" s="186">
        <v>-43.632</v>
      </c>
      <c r="L505" s="183"/>
      <c r="M505" s="187"/>
      <c r="N505" s="188"/>
      <c r="O505" s="188"/>
      <c r="P505" s="188"/>
      <c r="Q505" s="188"/>
      <c r="R505" s="188"/>
      <c r="S505" s="188"/>
      <c r="T505" s="189"/>
      <c r="AT505" s="184" t="s">
        <v>181</v>
      </c>
      <c r="AU505" s="184" t="s">
        <v>179</v>
      </c>
      <c r="AV505" s="182" t="s">
        <v>179</v>
      </c>
      <c r="AW505" s="182" t="s">
        <v>36</v>
      </c>
      <c r="AX505" s="182" t="s">
        <v>75</v>
      </c>
      <c r="AY505" s="184" t="s">
        <v>171</v>
      </c>
    </row>
    <row r="506" spans="2:51" s="207" customFormat="1" ht="12">
      <c r="B506" s="208"/>
      <c r="D506" s="176" t="s">
        <v>181</v>
      </c>
      <c r="E506" s="209" t="s">
        <v>3</v>
      </c>
      <c r="F506" s="210" t="s">
        <v>379</v>
      </c>
      <c r="H506" s="211">
        <v>1084.965</v>
      </c>
      <c r="L506" s="208"/>
      <c r="M506" s="212"/>
      <c r="N506" s="213"/>
      <c r="O506" s="213"/>
      <c r="P506" s="213"/>
      <c r="Q506" s="213"/>
      <c r="R506" s="213"/>
      <c r="S506" s="213"/>
      <c r="T506" s="214"/>
      <c r="AT506" s="209" t="s">
        <v>181</v>
      </c>
      <c r="AU506" s="209" t="s">
        <v>179</v>
      </c>
      <c r="AV506" s="207" t="s">
        <v>193</v>
      </c>
      <c r="AW506" s="207" t="s">
        <v>36</v>
      </c>
      <c r="AX506" s="207" t="s">
        <v>75</v>
      </c>
      <c r="AY506" s="209" t="s">
        <v>171</v>
      </c>
    </row>
    <row r="507" spans="2:51" s="190" customFormat="1" ht="12">
      <c r="B507" s="191"/>
      <c r="D507" s="176" t="s">
        <v>181</v>
      </c>
      <c r="E507" s="192" t="s">
        <v>3</v>
      </c>
      <c r="F507" s="193" t="s">
        <v>184</v>
      </c>
      <c r="H507" s="194">
        <v>1084.965</v>
      </c>
      <c r="L507" s="191"/>
      <c r="M507" s="195"/>
      <c r="N507" s="196"/>
      <c r="O507" s="196"/>
      <c r="P507" s="196"/>
      <c r="Q507" s="196"/>
      <c r="R507" s="196"/>
      <c r="S507" s="196"/>
      <c r="T507" s="197"/>
      <c r="AT507" s="192" t="s">
        <v>181</v>
      </c>
      <c r="AU507" s="192" t="s">
        <v>179</v>
      </c>
      <c r="AV507" s="190" t="s">
        <v>178</v>
      </c>
      <c r="AW507" s="190" t="s">
        <v>36</v>
      </c>
      <c r="AX507" s="190" t="s">
        <v>83</v>
      </c>
      <c r="AY507" s="192" t="s">
        <v>171</v>
      </c>
    </row>
    <row r="508" spans="1:65" s="92" customFormat="1" ht="24">
      <c r="A508" s="89"/>
      <c r="B508" s="90"/>
      <c r="C508" s="161" t="s">
        <v>658</v>
      </c>
      <c r="D508" s="161" t="s">
        <v>173</v>
      </c>
      <c r="E508" s="162" t="s">
        <v>659</v>
      </c>
      <c r="F508" s="163" t="s">
        <v>660</v>
      </c>
      <c r="G508" s="164" t="s">
        <v>176</v>
      </c>
      <c r="H508" s="165">
        <v>1084.965</v>
      </c>
      <c r="I508" s="75"/>
      <c r="J508" s="166">
        <f>ROUND(I508*H508,2)</f>
        <v>0</v>
      </c>
      <c r="K508" s="163" t="s">
        <v>177</v>
      </c>
      <c r="L508" s="90"/>
      <c r="M508" s="167" t="s">
        <v>3</v>
      </c>
      <c r="N508" s="168" t="s">
        <v>47</v>
      </c>
      <c r="O508" s="169"/>
      <c r="P508" s="170">
        <f>O508*H508</f>
        <v>0</v>
      </c>
      <c r="Q508" s="170">
        <v>0.0079</v>
      </c>
      <c r="R508" s="170">
        <f>Q508*H508</f>
        <v>8.5712235</v>
      </c>
      <c r="S508" s="170">
        <v>0</v>
      </c>
      <c r="T508" s="171">
        <f>S508*H508</f>
        <v>0</v>
      </c>
      <c r="U508" s="89"/>
      <c r="V508" s="89"/>
      <c r="W508" s="89"/>
      <c r="X508" s="89"/>
      <c r="Y508" s="89"/>
      <c r="Z508" s="89"/>
      <c r="AA508" s="89"/>
      <c r="AB508" s="89"/>
      <c r="AC508" s="89"/>
      <c r="AD508" s="89"/>
      <c r="AE508" s="89"/>
      <c r="AR508" s="172" t="s">
        <v>178</v>
      </c>
      <c r="AT508" s="172" t="s">
        <v>173</v>
      </c>
      <c r="AU508" s="172" t="s">
        <v>179</v>
      </c>
      <c r="AY508" s="82" t="s">
        <v>171</v>
      </c>
      <c r="BE508" s="173">
        <f>IF(N508="základní",J508,0)</f>
        <v>0</v>
      </c>
      <c r="BF508" s="173">
        <f>IF(N508="snížená",J508,0)</f>
        <v>0</v>
      </c>
      <c r="BG508" s="173">
        <f>IF(N508="zákl. přenesená",J508,0)</f>
        <v>0</v>
      </c>
      <c r="BH508" s="173">
        <f>IF(N508="sníž. přenesená",J508,0)</f>
        <v>0</v>
      </c>
      <c r="BI508" s="173">
        <f>IF(N508="nulová",J508,0)</f>
        <v>0</v>
      </c>
      <c r="BJ508" s="82" t="s">
        <v>179</v>
      </c>
      <c r="BK508" s="173">
        <f>ROUND(I508*H508,2)</f>
        <v>0</v>
      </c>
      <c r="BL508" s="82" t="s">
        <v>178</v>
      </c>
      <c r="BM508" s="172" t="s">
        <v>661</v>
      </c>
    </row>
    <row r="509" spans="1:65" s="92" customFormat="1" ht="21.75" customHeight="1">
      <c r="A509" s="89"/>
      <c r="B509" s="90"/>
      <c r="C509" s="161" t="s">
        <v>662</v>
      </c>
      <c r="D509" s="161" t="s">
        <v>173</v>
      </c>
      <c r="E509" s="162" t="s">
        <v>663</v>
      </c>
      <c r="F509" s="163" t="s">
        <v>664</v>
      </c>
      <c r="G509" s="164" t="s">
        <v>176</v>
      </c>
      <c r="H509" s="165">
        <v>449.956</v>
      </c>
      <c r="I509" s="75"/>
      <c r="J509" s="166">
        <f>ROUND(I509*H509,2)</f>
        <v>0</v>
      </c>
      <c r="K509" s="163" t="s">
        <v>177</v>
      </c>
      <c r="L509" s="90"/>
      <c r="M509" s="167" t="s">
        <v>3</v>
      </c>
      <c r="N509" s="168" t="s">
        <v>47</v>
      </c>
      <c r="O509" s="169"/>
      <c r="P509" s="170">
        <f>O509*H509</f>
        <v>0</v>
      </c>
      <c r="Q509" s="170">
        <v>0.00026</v>
      </c>
      <c r="R509" s="170">
        <f>Q509*H509</f>
        <v>0.11698855999999999</v>
      </c>
      <c r="S509" s="170">
        <v>0</v>
      </c>
      <c r="T509" s="171">
        <f>S509*H509</f>
        <v>0</v>
      </c>
      <c r="U509" s="89"/>
      <c r="V509" s="89"/>
      <c r="W509" s="89"/>
      <c r="X509" s="89"/>
      <c r="Y509" s="89"/>
      <c r="Z509" s="89"/>
      <c r="AA509" s="89"/>
      <c r="AB509" s="89"/>
      <c r="AC509" s="89"/>
      <c r="AD509" s="89"/>
      <c r="AE509" s="89"/>
      <c r="AR509" s="172" t="s">
        <v>178</v>
      </c>
      <c r="AT509" s="172" t="s">
        <v>173</v>
      </c>
      <c r="AU509" s="172" t="s">
        <v>179</v>
      </c>
      <c r="AY509" s="82" t="s">
        <v>171</v>
      </c>
      <c r="BE509" s="173">
        <f>IF(N509="základní",J509,0)</f>
        <v>0</v>
      </c>
      <c r="BF509" s="173">
        <f>IF(N509="snížená",J509,0)</f>
        <v>0</v>
      </c>
      <c r="BG509" s="173">
        <f>IF(N509="zákl. přenesená",J509,0)</f>
        <v>0</v>
      </c>
      <c r="BH509" s="173">
        <f>IF(N509="sníž. přenesená",J509,0)</f>
        <v>0</v>
      </c>
      <c r="BI509" s="173">
        <f>IF(N509="nulová",J509,0)</f>
        <v>0</v>
      </c>
      <c r="BJ509" s="82" t="s">
        <v>179</v>
      </c>
      <c r="BK509" s="173">
        <f>ROUND(I509*H509,2)</f>
        <v>0</v>
      </c>
      <c r="BL509" s="82" t="s">
        <v>178</v>
      </c>
      <c r="BM509" s="172" t="s">
        <v>665</v>
      </c>
    </row>
    <row r="510" spans="2:51" s="174" customFormat="1" ht="12">
      <c r="B510" s="175"/>
      <c r="D510" s="176" t="s">
        <v>181</v>
      </c>
      <c r="E510" s="177" t="s">
        <v>3</v>
      </c>
      <c r="F510" s="178" t="s">
        <v>666</v>
      </c>
      <c r="H510" s="177" t="s">
        <v>3</v>
      </c>
      <c r="L510" s="175"/>
      <c r="M510" s="179"/>
      <c r="N510" s="180"/>
      <c r="O510" s="180"/>
      <c r="P510" s="180"/>
      <c r="Q510" s="180"/>
      <c r="R510" s="180"/>
      <c r="S510" s="180"/>
      <c r="T510" s="181"/>
      <c r="AT510" s="177" t="s">
        <v>181</v>
      </c>
      <c r="AU510" s="177" t="s">
        <v>179</v>
      </c>
      <c r="AV510" s="174" t="s">
        <v>83</v>
      </c>
      <c r="AW510" s="174" t="s">
        <v>36</v>
      </c>
      <c r="AX510" s="174" t="s">
        <v>75</v>
      </c>
      <c r="AY510" s="177" t="s">
        <v>171</v>
      </c>
    </row>
    <row r="511" spans="2:51" s="182" customFormat="1" ht="12">
      <c r="B511" s="183"/>
      <c r="D511" s="176" t="s">
        <v>181</v>
      </c>
      <c r="E511" s="184" t="s">
        <v>3</v>
      </c>
      <c r="F511" s="185" t="s">
        <v>667</v>
      </c>
      <c r="H511" s="186">
        <v>170.282</v>
      </c>
      <c r="L511" s="183"/>
      <c r="M511" s="187"/>
      <c r="N511" s="188"/>
      <c r="O511" s="188"/>
      <c r="P511" s="188"/>
      <c r="Q511" s="188"/>
      <c r="R511" s="188"/>
      <c r="S511" s="188"/>
      <c r="T511" s="189"/>
      <c r="AT511" s="184" t="s">
        <v>181</v>
      </c>
      <c r="AU511" s="184" t="s">
        <v>179</v>
      </c>
      <c r="AV511" s="182" t="s">
        <v>179</v>
      </c>
      <c r="AW511" s="182" t="s">
        <v>36</v>
      </c>
      <c r="AX511" s="182" t="s">
        <v>75</v>
      </c>
      <c r="AY511" s="184" t="s">
        <v>171</v>
      </c>
    </row>
    <row r="512" spans="2:51" s="174" customFormat="1" ht="12">
      <c r="B512" s="175"/>
      <c r="D512" s="176" t="s">
        <v>181</v>
      </c>
      <c r="E512" s="177" t="s">
        <v>3</v>
      </c>
      <c r="F512" s="178" t="s">
        <v>358</v>
      </c>
      <c r="H512" s="177" t="s">
        <v>3</v>
      </c>
      <c r="L512" s="175"/>
      <c r="M512" s="179"/>
      <c r="N512" s="180"/>
      <c r="O512" s="180"/>
      <c r="P512" s="180"/>
      <c r="Q512" s="180"/>
      <c r="R512" s="180"/>
      <c r="S512" s="180"/>
      <c r="T512" s="181"/>
      <c r="AT512" s="177" t="s">
        <v>181</v>
      </c>
      <c r="AU512" s="177" t="s">
        <v>179</v>
      </c>
      <c r="AV512" s="174" t="s">
        <v>83</v>
      </c>
      <c r="AW512" s="174" t="s">
        <v>36</v>
      </c>
      <c r="AX512" s="174" t="s">
        <v>75</v>
      </c>
      <c r="AY512" s="177" t="s">
        <v>171</v>
      </c>
    </row>
    <row r="513" spans="2:51" s="182" customFormat="1" ht="12">
      <c r="B513" s="183"/>
      <c r="D513" s="176" t="s">
        <v>181</v>
      </c>
      <c r="E513" s="184" t="s">
        <v>3</v>
      </c>
      <c r="F513" s="185" t="s">
        <v>668</v>
      </c>
      <c r="H513" s="186">
        <v>-11.649</v>
      </c>
      <c r="L513" s="183"/>
      <c r="M513" s="187"/>
      <c r="N513" s="188"/>
      <c r="O513" s="188"/>
      <c r="P513" s="188"/>
      <c r="Q513" s="188"/>
      <c r="R513" s="188"/>
      <c r="S513" s="188"/>
      <c r="T513" s="189"/>
      <c r="AT513" s="184" t="s">
        <v>181</v>
      </c>
      <c r="AU513" s="184" t="s">
        <v>179</v>
      </c>
      <c r="AV513" s="182" t="s">
        <v>179</v>
      </c>
      <c r="AW513" s="182" t="s">
        <v>36</v>
      </c>
      <c r="AX513" s="182" t="s">
        <v>75</v>
      </c>
      <c r="AY513" s="184" t="s">
        <v>171</v>
      </c>
    </row>
    <row r="514" spans="2:51" s="182" customFormat="1" ht="12">
      <c r="B514" s="183"/>
      <c r="D514" s="176" t="s">
        <v>181</v>
      </c>
      <c r="E514" s="184" t="s">
        <v>3</v>
      </c>
      <c r="F514" s="185" t="s">
        <v>669</v>
      </c>
      <c r="H514" s="186">
        <v>-4.102</v>
      </c>
      <c r="L514" s="183"/>
      <c r="M514" s="187"/>
      <c r="N514" s="188"/>
      <c r="O514" s="188"/>
      <c r="P514" s="188"/>
      <c r="Q514" s="188"/>
      <c r="R514" s="188"/>
      <c r="S514" s="188"/>
      <c r="T514" s="189"/>
      <c r="AT514" s="184" t="s">
        <v>181</v>
      </c>
      <c r="AU514" s="184" t="s">
        <v>179</v>
      </c>
      <c r="AV514" s="182" t="s">
        <v>179</v>
      </c>
      <c r="AW514" s="182" t="s">
        <v>36</v>
      </c>
      <c r="AX514" s="182" t="s">
        <v>75</v>
      </c>
      <c r="AY514" s="184" t="s">
        <v>171</v>
      </c>
    </row>
    <row r="515" spans="2:51" s="182" customFormat="1" ht="12">
      <c r="B515" s="183"/>
      <c r="D515" s="176" t="s">
        <v>181</v>
      </c>
      <c r="E515" s="184" t="s">
        <v>3</v>
      </c>
      <c r="F515" s="185" t="s">
        <v>670</v>
      </c>
      <c r="H515" s="186">
        <v>-1.425</v>
      </c>
      <c r="L515" s="183"/>
      <c r="M515" s="187"/>
      <c r="N515" s="188"/>
      <c r="O515" s="188"/>
      <c r="P515" s="188"/>
      <c r="Q515" s="188"/>
      <c r="R515" s="188"/>
      <c r="S515" s="188"/>
      <c r="T515" s="189"/>
      <c r="AT515" s="184" t="s">
        <v>181</v>
      </c>
      <c r="AU515" s="184" t="s">
        <v>179</v>
      </c>
      <c r="AV515" s="182" t="s">
        <v>179</v>
      </c>
      <c r="AW515" s="182" t="s">
        <v>36</v>
      </c>
      <c r="AX515" s="182" t="s">
        <v>75</v>
      </c>
      <c r="AY515" s="184" t="s">
        <v>171</v>
      </c>
    </row>
    <row r="516" spans="2:51" s="182" customFormat="1" ht="12">
      <c r="B516" s="183"/>
      <c r="D516" s="176" t="s">
        <v>181</v>
      </c>
      <c r="E516" s="184" t="s">
        <v>3</v>
      </c>
      <c r="F516" s="185" t="s">
        <v>671</v>
      </c>
      <c r="H516" s="186">
        <v>-9.24</v>
      </c>
      <c r="L516" s="183"/>
      <c r="M516" s="187"/>
      <c r="N516" s="188"/>
      <c r="O516" s="188"/>
      <c r="P516" s="188"/>
      <c r="Q516" s="188"/>
      <c r="R516" s="188"/>
      <c r="S516" s="188"/>
      <c r="T516" s="189"/>
      <c r="AT516" s="184" t="s">
        <v>181</v>
      </c>
      <c r="AU516" s="184" t="s">
        <v>179</v>
      </c>
      <c r="AV516" s="182" t="s">
        <v>179</v>
      </c>
      <c r="AW516" s="182" t="s">
        <v>36</v>
      </c>
      <c r="AX516" s="182" t="s">
        <v>75</v>
      </c>
      <c r="AY516" s="184" t="s">
        <v>171</v>
      </c>
    </row>
    <row r="517" spans="2:51" s="182" customFormat="1" ht="12">
      <c r="B517" s="183"/>
      <c r="D517" s="176" t="s">
        <v>181</v>
      </c>
      <c r="E517" s="184" t="s">
        <v>3</v>
      </c>
      <c r="F517" s="185" t="s">
        <v>672</v>
      </c>
      <c r="H517" s="186">
        <v>-6.982</v>
      </c>
      <c r="L517" s="183"/>
      <c r="M517" s="187"/>
      <c r="N517" s="188"/>
      <c r="O517" s="188"/>
      <c r="P517" s="188"/>
      <c r="Q517" s="188"/>
      <c r="R517" s="188"/>
      <c r="S517" s="188"/>
      <c r="T517" s="189"/>
      <c r="AT517" s="184" t="s">
        <v>181</v>
      </c>
      <c r="AU517" s="184" t="s">
        <v>179</v>
      </c>
      <c r="AV517" s="182" t="s">
        <v>179</v>
      </c>
      <c r="AW517" s="182" t="s">
        <v>36</v>
      </c>
      <c r="AX517" s="182" t="s">
        <v>75</v>
      </c>
      <c r="AY517" s="184" t="s">
        <v>171</v>
      </c>
    </row>
    <row r="518" spans="2:51" s="182" customFormat="1" ht="12">
      <c r="B518" s="183"/>
      <c r="D518" s="176" t="s">
        <v>181</v>
      </c>
      <c r="E518" s="184" t="s">
        <v>3</v>
      </c>
      <c r="F518" s="185" t="s">
        <v>673</v>
      </c>
      <c r="H518" s="186">
        <v>-5.757</v>
      </c>
      <c r="L518" s="183"/>
      <c r="M518" s="187"/>
      <c r="N518" s="188"/>
      <c r="O518" s="188"/>
      <c r="P518" s="188"/>
      <c r="Q518" s="188"/>
      <c r="R518" s="188"/>
      <c r="S518" s="188"/>
      <c r="T518" s="189"/>
      <c r="AT518" s="184" t="s">
        <v>181</v>
      </c>
      <c r="AU518" s="184" t="s">
        <v>179</v>
      </c>
      <c r="AV518" s="182" t="s">
        <v>179</v>
      </c>
      <c r="AW518" s="182" t="s">
        <v>36</v>
      </c>
      <c r="AX518" s="182" t="s">
        <v>75</v>
      </c>
      <c r="AY518" s="184" t="s">
        <v>171</v>
      </c>
    </row>
    <row r="519" spans="2:51" s="174" customFormat="1" ht="12">
      <c r="B519" s="175"/>
      <c r="D519" s="176" t="s">
        <v>181</v>
      </c>
      <c r="E519" s="177" t="s">
        <v>3</v>
      </c>
      <c r="F519" s="178" t="s">
        <v>674</v>
      </c>
      <c r="H519" s="177" t="s">
        <v>3</v>
      </c>
      <c r="L519" s="175"/>
      <c r="M519" s="179"/>
      <c r="N519" s="180"/>
      <c r="O519" s="180"/>
      <c r="P519" s="180"/>
      <c r="Q519" s="180"/>
      <c r="R519" s="180"/>
      <c r="S519" s="180"/>
      <c r="T519" s="181"/>
      <c r="AT519" s="177" t="s">
        <v>181</v>
      </c>
      <c r="AU519" s="177" t="s">
        <v>179</v>
      </c>
      <c r="AV519" s="174" t="s">
        <v>83</v>
      </c>
      <c r="AW519" s="174" t="s">
        <v>36</v>
      </c>
      <c r="AX519" s="174" t="s">
        <v>75</v>
      </c>
      <c r="AY519" s="177" t="s">
        <v>171</v>
      </c>
    </row>
    <row r="520" spans="2:51" s="182" customFormat="1" ht="12">
      <c r="B520" s="183"/>
      <c r="D520" s="176" t="s">
        <v>181</v>
      </c>
      <c r="E520" s="184" t="s">
        <v>3</v>
      </c>
      <c r="F520" s="185" t="s">
        <v>675</v>
      </c>
      <c r="H520" s="186">
        <v>192.303</v>
      </c>
      <c r="L520" s="183"/>
      <c r="M520" s="187"/>
      <c r="N520" s="188"/>
      <c r="O520" s="188"/>
      <c r="P520" s="188"/>
      <c r="Q520" s="188"/>
      <c r="R520" s="188"/>
      <c r="S520" s="188"/>
      <c r="T520" s="189"/>
      <c r="AT520" s="184" t="s">
        <v>181</v>
      </c>
      <c r="AU520" s="184" t="s">
        <v>179</v>
      </c>
      <c r="AV520" s="182" t="s">
        <v>179</v>
      </c>
      <c r="AW520" s="182" t="s">
        <v>36</v>
      </c>
      <c r="AX520" s="182" t="s">
        <v>75</v>
      </c>
      <c r="AY520" s="184" t="s">
        <v>171</v>
      </c>
    </row>
    <row r="521" spans="2:51" s="174" customFormat="1" ht="12">
      <c r="B521" s="175"/>
      <c r="D521" s="176" t="s">
        <v>181</v>
      </c>
      <c r="E521" s="177" t="s">
        <v>3</v>
      </c>
      <c r="F521" s="178" t="s">
        <v>358</v>
      </c>
      <c r="H521" s="177" t="s">
        <v>3</v>
      </c>
      <c r="L521" s="175"/>
      <c r="M521" s="179"/>
      <c r="N521" s="180"/>
      <c r="O521" s="180"/>
      <c r="P521" s="180"/>
      <c r="Q521" s="180"/>
      <c r="R521" s="180"/>
      <c r="S521" s="180"/>
      <c r="T521" s="181"/>
      <c r="AT521" s="177" t="s">
        <v>181</v>
      </c>
      <c r="AU521" s="177" t="s">
        <v>179</v>
      </c>
      <c r="AV521" s="174" t="s">
        <v>83</v>
      </c>
      <c r="AW521" s="174" t="s">
        <v>36</v>
      </c>
      <c r="AX521" s="174" t="s">
        <v>75</v>
      </c>
      <c r="AY521" s="177" t="s">
        <v>171</v>
      </c>
    </row>
    <row r="522" spans="2:51" s="182" customFormat="1" ht="12">
      <c r="B522" s="183"/>
      <c r="D522" s="176" t="s">
        <v>181</v>
      </c>
      <c r="E522" s="184" t="s">
        <v>3</v>
      </c>
      <c r="F522" s="185" t="s">
        <v>676</v>
      </c>
      <c r="H522" s="186">
        <v>-15.533</v>
      </c>
      <c r="L522" s="183"/>
      <c r="M522" s="187"/>
      <c r="N522" s="188"/>
      <c r="O522" s="188"/>
      <c r="P522" s="188"/>
      <c r="Q522" s="188"/>
      <c r="R522" s="188"/>
      <c r="S522" s="188"/>
      <c r="T522" s="189"/>
      <c r="AT522" s="184" t="s">
        <v>181</v>
      </c>
      <c r="AU522" s="184" t="s">
        <v>179</v>
      </c>
      <c r="AV522" s="182" t="s">
        <v>179</v>
      </c>
      <c r="AW522" s="182" t="s">
        <v>36</v>
      </c>
      <c r="AX522" s="182" t="s">
        <v>75</v>
      </c>
      <c r="AY522" s="184" t="s">
        <v>171</v>
      </c>
    </row>
    <row r="523" spans="2:51" s="182" customFormat="1" ht="12">
      <c r="B523" s="183"/>
      <c r="D523" s="176" t="s">
        <v>181</v>
      </c>
      <c r="E523" s="184" t="s">
        <v>3</v>
      </c>
      <c r="F523" s="185" t="s">
        <v>677</v>
      </c>
      <c r="H523" s="186">
        <v>-1.236</v>
      </c>
      <c r="L523" s="183"/>
      <c r="M523" s="187"/>
      <c r="N523" s="188"/>
      <c r="O523" s="188"/>
      <c r="P523" s="188"/>
      <c r="Q523" s="188"/>
      <c r="R523" s="188"/>
      <c r="S523" s="188"/>
      <c r="T523" s="189"/>
      <c r="AT523" s="184" t="s">
        <v>181</v>
      </c>
      <c r="AU523" s="184" t="s">
        <v>179</v>
      </c>
      <c r="AV523" s="182" t="s">
        <v>179</v>
      </c>
      <c r="AW523" s="182" t="s">
        <v>36</v>
      </c>
      <c r="AX523" s="182" t="s">
        <v>75</v>
      </c>
      <c r="AY523" s="184" t="s">
        <v>171</v>
      </c>
    </row>
    <row r="524" spans="2:51" s="182" customFormat="1" ht="12">
      <c r="B524" s="183"/>
      <c r="D524" s="176" t="s">
        <v>181</v>
      </c>
      <c r="E524" s="184" t="s">
        <v>3</v>
      </c>
      <c r="F524" s="185" t="s">
        <v>678</v>
      </c>
      <c r="H524" s="186">
        <v>-2.801</v>
      </c>
      <c r="L524" s="183"/>
      <c r="M524" s="187"/>
      <c r="N524" s="188"/>
      <c r="O524" s="188"/>
      <c r="P524" s="188"/>
      <c r="Q524" s="188"/>
      <c r="R524" s="188"/>
      <c r="S524" s="188"/>
      <c r="T524" s="189"/>
      <c r="AT524" s="184" t="s">
        <v>181</v>
      </c>
      <c r="AU524" s="184" t="s">
        <v>179</v>
      </c>
      <c r="AV524" s="182" t="s">
        <v>179</v>
      </c>
      <c r="AW524" s="182" t="s">
        <v>36</v>
      </c>
      <c r="AX524" s="182" t="s">
        <v>75</v>
      </c>
      <c r="AY524" s="184" t="s">
        <v>171</v>
      </c>
    </row>
    <row r="525" spans="2:51" s="182" customFormat="1" ht="12">
      <c r="B525" s="183"/>
      <c r="D525" s="176" t="s">
        <v>181</v>
      </c>
      <c r="E525" s="184" t="s">
        <v>3</v>
      </c>
      <c r="F525" s="185" t="s">
        <v>679</v>
      </c>
      <c r="H525" s="186">
        <v>-5.458</v>
      </c>
      <c r="L525" s="183"/>
      <c r="M525" s="187"/>
      <c r="N525" s="188"/>
      <c r="O525" s="188"/>
      <c r="P525" s="188"/>
      <c r="Q525" s="188"/>
      <c r="R525" s="188"/>
      <c r="S525" s="188"/>
      <c r="T525" s="189"/>
      <c r="AT525" s="184" t="s">
        <v>181</v>
      </c>
      <c r="AU525" s="184" t="s">
        <v>179</v>
      </c>
      <c r="AV525" s="182" t="s">
        <v>179</v>
      </c>
      <c r="AW525" s="182" t="s">
        <v>36</v>
      </c>
      <c r="AX525" s="182" t="s">
        <v>75</v>
      </c>
      <c r="AY525" s="184" t="s">
        <v>171</v>
      </c>
    </row>
    <row r="526" spans="2:51" s="182" customFormat="1" ht="12">
      <c r="B526" s="183"/>
      <c r="D526" s="176" t="s">
        <v>181</v>
      </c>
      <c r="E526" s="184" t="s">
        <v>3</v>
      </c>
      <c r="F526" s="185" t="s">
        <v>680</v>
      </c>
      <c r="H526" s="186">
        <v>-2.799</v>
      </c>
      <c r="L526" s="183"/>
      <c r="M526" s="187"/>
      <c r="N526" s="188"/>
      <c r="O526" s="188"/>
      <c r="P526" s="188"/>
      <c r="Q526" s="188"/>
      <c r="R526" s="188"/>
      <c r="S526" s="188"/>
      <c r="T526" s="189"/>
      <c r="AT526" s="184" t="s">
        <v>181</v>
      </c>
      <c r="AU526" s="184" t="s">
        <v>179</v>
      </c>
      <c r="AV526" s="182" t="s">
        <v>179</v>
      </c>
      <c r="AW526" s="182" t="s">
        <v>36</v>
      </c>
      <c r="AX526" s="182" t="s">
        <v>75</v>
      </c>
      <c r="AY526" s="184" t="s">
        <v>171</v>
      </c>
    </row>
    <row r="527" spans="2:51" s="182" customFormat="1" ht="12">
      <c r="B527" s="183"/>
      <c r="D527" s="176" t="s">
        <v>181</v>
      </c>
      <c r="E527" s="184" t="s">
        <v>3</v>
      </c>
      <c r="F527" s="185" t="s">
        <v>681</v>
      </c>
      <c r="H527" s="186">
        <v>-1.233</v>
      </c>
      <c r="L527" s="183"/>
      <c r="M527" s="187"/>
      <c r="N527" s="188"/>
      <c r="O527" s="188"/>
      <c r="P527" s="188"/>
      <c r="Q527" s="188"/>
      <c r="R527" s="188"/>
      <c r="S527" s="188"/>
      <c r="T527" s="189"/>
      <c r="AT527" s="184" t="s">
        <v>181</v>
      </c>
      <c r="AU527" s="184" t="s">
        <v>179</v>
      </c>
      <c r="AV527" s="182" t="s">
        <v>179</v>
      </c>
      <c r="AW527" s="182" t="s">
        <v>36</v>
      </c>
      <c r="AX527" s="182" t="s">
        <v>75</v>
      </c>
      <c r="AY527" s="184" t="s">
        <v>171</v>
      </c>
    </row>
    <row r="528" spans="2:51" s="207" customFormat="1" ht="12">
      <c r="B528" s="208"/>
      <c r="D528" s="176" t="s">
        <v>181</v>
      </c>
      <c r="E528" s="209" t="s">
        <v>3</v>
      </c>
      <c r="F528" s="210" t="s">
        <v>379</v>
      </c>
      <c r="H528" s="211">
        <v>294.37</v>
      </c>
      <c r="L528" s="208"/>
      <c r="M528" s="212"/>
      <c r="N528" s="213"/>
      <c r="O528" s="213"/>
      <c r="P528" s="213"/>
      <c r="Q528" s="213"/>
      <c r="R528" s="213"/>
      <c r="S528" s="213"/>
      <c r="T528" s="214"/>
      <c r="AT528" s="209" t="s">
        <v>181</v>
      </c>
      <c r="AU528" s="209" t="s">
        <v>179</v>
      </c>
      <c r="AV528" s="207" t="s">
        <v>193</v>
      </c>
      <c r="AW528" s="207" t="s">
        <v>36</v>
      </c>
      <c r="AX528" s="207" t="s">
        <v>75</v>
      </c>
      <c r="AY528" s="209" t="s">
        <v>171</v>
      </c>
    </row>
    <row r="529" spans="2:51" s="174" customFormat="1" ht="12">
      <c r="B529" s="175"/>
      <c r="D529" s="176" t="s">
        <v>181</v>
      </c>
      <c r="E529" s="177" t="s">
        <v>3</v>
      </c>
      <c r="F529" s="178" t="s">
        <v>682</v>
      </c>
      <c r="H529" s="177" t="s">
        <v>3</v>
      </c>
      <c r="L529" s="175"/>
      <c r="M529" s="179"/>
      <c r="N529" s="180"/>
      <c r="O529" s="180"/>
      <c r="P529" s="180"/>
      <c r="Q529" s="180"/>
      <c r="R529" s="180"/>
      <c r="S529" s="180"/>
      <c r="T529" s="181"/>
      <c r="AT529" s="177" t="s">
        <v>181</v>
      </c>
      <c r="AU529" s="177" t="s">
        <v>179</v>
      </c>
      <c r="AV529" s="174" t="s">
        <v>83</v>
      </c>
      <c r="AW529" s="174" t="s">
        <v>36</v>
      </c>
      <c r="AX529" s="174" t="s">
        <v>75</v>
      </c>
      <c r="AY529" s="177" t="s">
        <v>171</v>
      </c>
    </row>
    <row r="530" spans="2:51" s="182" customFormat="1" ht="12">
      <c r="B530" s="183"/>
      <c r="D530" s="176" t="s">
        <v>181</v>
      </c>
      <c r="E530" s="184" t="s">
        <v>3</v>
      </c>
      <c r="F530" s="185" t="s">
        <v>683</v>
      </c>
      <c r="H530" s="186">
        <v>133.881</v>
      </c>
      <c r="L530" s="183"/>
      <c r="M530" s="187"/>
      <c r="N530" s="188"/>
      <c r="O530" s="188"/>
      <c r="P530" s="188"/>
      <c r="Q530" s="188"/>
      <c r="R530" s="188"/>
      <c r="S530" s="188"/>
      <c r="T530" s="189"/>
      <c r="AT530" s="184" t="s">
        <v>181</v>
      </c>
      <c r="AU530" s="184" t="s">
        <v>179</v>
      </c>
      <c r="AV530" s="182" t="s">
        <v>179</v>
      </c>
      <c r="AW530" s="182" t="s">
        <v>36</v>
      </c>
      <c r="AX530" s="182" t="s">
        <v>75</v>
      </c>
      <c r="AY530" s="184" t="s">
        <v>171</v>
      </c>
    </row>
    <row r="531" spans="2:51" s="174" customFormat="1" ht="12">
      <c r="B531" s="175"/>
      <c r="D531" s="176" t="s">
        <v>181</v>
      </c>
      <c r="E531" s="177" t="s">
        <v>3</v>
      </c>
      <c r="F531" s="178" t="s">
        <v>358</v>
      </c>
      <c r="H531" s="177" t="s">
        <v>3</v>
      </c>
      <c r="L531" s="175"/>
      <c r="M531" s="179"/>
      <c r="N531" s="180"/>
      <c r="O531" s="180"/>
      <c r="P531" s="180"/>
      <c r="Q531" s="180"/>
      <c r="R531" s="180"/>
      <c r="S531" s="180"/>
      <c r="T531" s="181"/>
      <c r="AT531" s="177" t="s">
        <v>181</v>
      </c>
      <c r="AU531" s="177" t="s">
        <v>179</v>
      </c>
      <c r="AV531" s="174" t="s">
        <v>83</v>
      </c>
      <c r="AW531" s="174" t="s">
        <v>36</v>
      </c>
      <c r="AX531" s="174" t="s">
        <v>75</v>
      </c>
      <c r="AY531" s="177" t="s">
        <v>171</v>
      </c>
    </row>
    <row r="532" spans="2:51" s="182" customFormat="1" ht="12">
      <c r="B532" s="183"/>
      <c r="D532" s="176" t="s">
        <v>181</v>
      </c>
      <c r="E532" s="184" t="s">
        <v>3</v>
      </c>
      <c r="F532" s="185" t="s">
        <v>684</v>
      </c>
      <c r="H532" s="186">
        <v>-2.648</v>
      </c>
      <c r="L532" s="183"/>
      <c r="M532" s="187"/>
      <c r="N532" s="188"/>
      <c r="O532" s="188"/>
      <c r="P532" s="188"/>
      <c r="Q532" s="188"/>
      <c r="R532" s="188"/>
      <c r="S532" s="188"/>
      <c r="T532" s="189"/>
      <c r="AT532" s="184" t="s">
        <v>181</v>
      </c>
      <c r="AU532" s="184" t="s">
        <v>179</v>
      </c>
      <c r="AV532" s="182" t="s">
        <v>179</v>
      </c>
      <c r="AW532" s="182" t="s">
        <v>36</v>
      </c>
      <c r="AX532" s="182" t="s">
        <v>75</v>
      </c>
      <c r="AY532" s="184" t="s">
        <v>171</v>
      </c>
    </row>
    <row r="533" spans="2:51" s="182" customFormat="1" ht="12">
      <c r="B533" s="183"/>
      <c r="D533" s="176" t="s">
        <v>181</v>
      </c>
      <c r="E533" s="184" t="s">
        <v>3</v>
      </c>
      <c r="F533" s="185" t="s">
        <v>685</v>
      </c>
      <c r="H533" s="186">
        <v>-5.526</v>
      </c>
      <c r="L533" s="183"/>
      <c r="M533" s="187"/>
      <c r="N533" s="188"/>
      <c r="O533" s="188"/>
      <c r="P533" s="188"/>
      <c r="Q533" s="188"/>
      <c r="R533" s="188"/>
      <c r="S533" s="188"/>
      <c r="T533" s="189"/>
      <c r="AT533" s="184" t="s">
        <v>181</v>
      </c>
      <c r="AU533" s="184" t="s">
        <v>179</v>
      </c>
      <c r="AV533" s="182" t="s">
        <v>179</v>
      </c>
      <c r="AW533" s="182" t="s">
        <v>36</v>
      </c>
      <c r="AX533" s="182" t="s">
        <v>75</v>
      </c>
      <c r="AY533" s="184" t="s">
        <v>171</v>
      </c>
    </row>
    <row r="534" spans="2:51" s="182" customFormat="1" ht="12">
      <c r="B534" s="183"/>
      <c r="D534" s="176" t="s">
        <v>181</v>
      </c>
      <c r="E534" s="184" t="s">
        <v>3</v>
      </c>
      <c r="F534" s="185" t="s">
        <v>686</v>
      </c>
      <c r="H534" s="186">
        <v>-5.269</v>
      </c>
      <c r="L534" s="183"/>
      <c r="M534" s="187"/>
      <c r="N534" s="188"/>
      <c r="O534" s="188"/>
      <c r="P534" s="188"/>
      <c r="Q534" s="188"/>
      <c r="R534" s="188"/>
      <c r="S534" s="188"/>
      <c r="T534" s="189"/>
      <c r="AT534" s="184" t="s">
        <v>181</v>
      </c>
      <c r="AU534" s="184" t="s">
        <v>179</v>
      </c>
      <c r="AV534" s="182" t="s">
        <v>179</v>
      </c>
      <c r="AW534" s="182" t="s">
        <v>36</v>
      </c>
      <c r="AX534" s="182" t="s">
        <v>75</v>
      </c>
      <c r="AY534" s="184" t="s">
        <v>171</v>
      </c>
    </row>
    <row r="535" spans="2:51" s="182" customFormat="1" ht="12">
      <c r="B535" s="183"/>
      <c r="D535" s="176" t="s">
        <v>181</v>
      </c>
      <c r="E535" s="184" t="s">
        <v>3</v>
      </c>
      <c r="F535" s="185" t="s">
        <v>687</v>
      </c>
      <c r="H535" s="186">
        <v>-2.386</v>
      </c>
      <c r="L535" s="183"/>
      <c r="M535" s="187"/>
      <c r="N535" s="188"/>
      <c r="O535" s="188"/>
      <c r="P535" s="188"/>
      <c r="Q535" s="188"/>
      <c r="R535" s="188"/>
      <c r="S535" s="188"/>
      <c r="T535" s="189"/>
      <c r="AT535" s="184" t="s">
        <v>181</v>
      </c>
      <c r="AU535" s="184" t="s">
        <v>179</v>
      </c>
      <c r="AV535" s="182" t="s">
        <v>179</v>
      </c>
      <c r="AW535" s="182" t="s">
        <v>36</v>
      </c>
      <c r="AX535" s="182" t="s">
        <v>75</v>
      </c>
      <c r="AY535" s="184" t="s">
        <v>171</v>
      </c>
    </row>
    <row r="536" spans="2:51" s="182" customFormat="1" ht="12">
      <c r="B536" s="183"/>
      <c r="D536" s="176" t="s">
        <v>181</v>
      </c>
      <c r="E536" s="184" t="s">
        <v>3</v>
      </c>
      <c r="F536" s="185" t="s">
        <v>688</v>
      </c>
      <c r="H536" s="186">
        <v>-5.657</v>
      </c>
      <c r="L536" s="183"/>
      <c r="M536" s="187"/>
      <c r="N536" s="188"/>
      <c r="O536" s="188"/>
      <c r="P536" s="188"/>
      <c r="Q536" s="188"/>
      <c r="R536" s="188"/>
      <c r="S536" s="188"/>
      <c r="T536" s="189"/>
      <c r="AT536" s="184" t="s">
        <v>181</v>
      </c>
      <c r="AU536" s="184" t="s">
        <v>179</v>
      </c>
      <c r="AV536" s="182" t="s">
        <v>179</v>
      </c>
      <c r="AW536" s="182" t="s">
        <v>36</v>
      </c>
      <c r="AX536" s="182" t="s">
        <v>75</v>
      </c>
      <c r="AY536" s="184" t="s">
        <v>171</v>
      </c>
    </row>
    <row r="537" spans="2:51" s="182" customFormat="1" ht="12">
      <c r="B537" s="183"/>
      <c r="D537" s="176" t="s">
        <v>181</v>
      </c>
      <c r="E537" s="184" t="s">
        <v>3</v>
      </c>
      <c r="F537" s="185" t="s">
        <v>689</v>
      </c>
      <c r="H537" s="186">
        <v>-5.503</v>
      </c>
      <c r="L537" s="183"/>
      <c r="M537" s="187"/>
      <c r="N537" s="188"/>
      <c r="O537" s="188"/>
      <c r="P537" s="188"/>
      <c r="Q537" s="188"/>
      <c r="R537" s="188"/>
      <c r="S537" s="188"/>
      <c r="T537" s="189"/>
      <c r="AT537" s="184" t="s">
        <v>181</v>
      </c>
      <c r="AU537" s="184" t="s">
        <v>179</v>
      </c>
      <c r="AV537" s="182" t="s">
        <v>179</v>
      </c>
      <c r="AW537" s="182" t="s">
        <v>36</v>
      </c>
      <c r="AX537" s="182" t="s">
        <v>75</v>
      </c>
      <c r="AY537" s="184" t="s">
        <v>171</v>
      </c>
    </row>
    <row r="538" spans="2:51" s="207" customFormat="1" ht="12">
      <c r="B538" s="208"/>
      <c r="D538" s="176" t="s">
        <v>181</v>
      </c>
      <c r="E538" s="209" t="s">
        <v>3</v>
      </c>
      <c r="F538" s="210" t="s">
        <v>379</v>
      </c>
      <c r="H538" s="211">
        <v>106.892</v>
      </c>
      <c r="L538" s="208"/>
      <c r="M538" s="212"/>
      <c r="N538" s="213"/>
      <c r="O538" s="213"/>
      <c r="P538" s="213"/>
      <c r="Q538" s="213"/>
      <c r="R538" s="213"/>
      <c r="S538" s="213"/>
      <c r="T538" s="214"/>
      <c r="AT538" s="209" t="s">
        <v>181</v>
      </c>
      <c r="AU538" s="209" t="s">
        <v>179</v>
      </c>
      <c r="AV538" s="207" t="s">
        <v>193</v>
      </c>
      <c r="AW538" s="207" t="s">
        <v>36</v>
      </c>
      <c r="AX538" s="207" t="s">
        <v>75</v>
      </c>
      <c r="AY538" s="209" t="s">
        <v>171</v>
      </c>
    </row>
    <row r="539" spans="2:51" s="174" customFormat="1" ht="12">
      <c r="B539" s="175"/>
      <c r="D539" s="176" t="s">
        <v>181</v>
      </c>
      <c r="E539" s="177" t="s">
        <v>3</v>
      </c>
      <c r="F539" s="178" t="s">
        <v>690</v>
      </c>
      <c r="H539" s="177" t="s">
        <v>3</v>
      </c>
      <c r="L539" s="175"/>
      <c r="M539" s="179"/>
      <c r="N539" s="180"/>
      <c r="O539" s="180"/>
      <c r="P539" s="180"/>
      <c r="Q539" s="180"/>
      <c r="R539" s="180"/>
      <c r="S539" s="180"/>
      <c r="T539" s="181"/>
      <c r="AT539" s="177" t="s">
        <v>181</v>
      </c>
      <c r="AU539" s="177" t="s">
        <v>179</v>
      </c>
      <c r="AV539" s="174" t="s">
        <v>83</v>
      </c>
      <c r="AW539" s="174" t="s">
        <v>36</v>
      </c>
      <c r="AX539" s="174" t="s">
        <v>75</v>
      </c>
      <c r="AY539" s="177" t="s">
        <v>171</v>
      </c>
    </row>
    <row r="540" spans="2:51" s="182" customFormat="1" ht="12">
      <c r="B540" s="183"/>
      <c r="D540" s="176" t="s">
        <v>181</v>
      </c>
      <c r="E540" s="184" t="s">
        <v>3</v>
      </c>
      <c r="F540" s="185" t="s">
        <v>691</v>
      </c>
      <c r="H540" s="186">
        <v>48.694</v>
      </c>
      <c r="L540" s="183"/>
      <c r="M540" s="187"/>
      <c r="N540" s="188"/>
      <c r="O540" s="188"/>
      <c r="P540" s="188"/>
      <c r="Q540" s="188"/>
      <c r="R540" s="188"/>
      <c r="S540" s="188"/>
      <c r="T540" s="189"/>
      <c r="AT540" s="184" t="s">
        <v>181</v>
      </c>
      <c r="AU540" s="184" t="s">
        <v>179</v>
      </c>
      <c r="AV540" s="182" t="s">
        <v>179</v>
      </c>
      <c r="AW540" s="182" t="s">
        <v>36</v>
      </c>
      <c r="AX540" s="182" t="s">
        <v>75</v>
      </c>
      <c r="AY540" s="184" t="s">
        <v>171</v>
      </c>
    </row>
    <row r="541" spans="2:51" s="190" customFormat="1" ht="12">
      <c r="B541" s="191"/>
      <c r="D541" s="176" t="s">
        <v>181</v>
      </c>
      <c r="E541" s="192" t="s">
        <v>3</v>
      </c>
      <c r="F541" s="193" t="s">
        <v>184</v>
      </c>
      <c r="H541" s="194">
        <v>449.956</v>
      </c>
      <c r="L541" s="191"/>
      <c r="M541" s="195"/>
      <c r="N541" s="196"/>
      <c r="O541" s="196"/>
      <c r="P541" s="196"/>
      <c r="Q541" s="196"/>
      <c r="R541" s="196"/>
      <c r="S541" s="196"/>
      <c r="T541" s="197"/>
      <c r="AT541" s="192" t="s">
        <v>181</v>
      </c>
      <c r="AU541" s="192" t="s">
        <v>179</v>
      </c>
      <c r="AV541" s="190" t="s">
        <v>178</v>
      </c>
      <c r="AW541" s="190" t="s">
        <v>36</v>
      </c>
      <c r="AX541" s="190" t="s">
        <v>83</v>
      </c>
      <c r="AY541" s="192" t="s">
        <v>171</v>
      </c>
    </row>
    <row r="542" spans="1:65" s="92" customFormat="1" ht="24">
      <c r="A542" s="89"/>
      <c r="B542" s="90"/>
      <c r="C542" s="161" t="s">
        <v>692</v>
      </c>
      <c r="D542" s="161" t="s">
        <v>173</v>
      </c>
      <c r="E542" s="162" t="s">
        <v>693</v>
      </c>
      <c r="F542" s="163" t="s">
        <v>694</v>
      </c>
      <c r="G542" s="164" t="s">
        <v>176</v>
      </c>
      <c r="H542" s="165">
        <v>449.956</v>
      </c>
      <c r="I542" s="75"/>
      <c r="J542" s="166">
        <f>ROUND(I542*H542,2)</f>
        <v>0</v>
      </c>
      <c r="K542" s="163" t="s">
        <v>177</v>
      </c>
      <c r="L542" s="90"/>
      <c r="M542" s="167" t="s">
        <v>3</v>
      </c>
      <c r="N542" s="168" t="s">
        <v>47</v>
      </c>
      <c r="O542" s="169"/>
      <c r="P542" s="170">
        <f>O542*H542</f>
        <v>0</v>
      </c>
      <c r="Q542" s="170">
        <v>0.00438</v>
      </c>
      <c r="R542" s="170">
        <f>Q542*H542</f>
        <v>1.9708072800000003</v>
      </c>
      <c r="S542" s="170">
        <v>0</v>
      </c>
      <c r="T542" s="171">
        <f>S542*H542</f>
        <v>0</v>
      </c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R542" s="172" t="s">
        <v>178</v>
      </c>
      <c r="AT542" s="172" t="s">
        <v>173</v>
      </c>
      <c r="AU542" s="172" t="s">
        <v>179</v>
      </c>
      <c r="AY542" s="82" t="s">
        <v>171</v>
      </c>
      <c r="BE542" s="173">
        <f>IF(N542="základní",J542,0)</f>
        <v>0</v>
      </c>
      <c r="BF542" s="173">
        <f>IF(N542="snížená",J542,0)</f>
        <v>0</v>
      </c>
      <c r="BG542" s="173">
        <f>IF(N542="zákl. přenesená",J542,0)</f>
        <v>0</v>
      </c>
      <c r="BH542" s="173">
        <f>IF(N542="sníž. přenesená",J542,0)</f>
        <v>0</v>
      </c>
      <c r="BI542" s="173">
        <f>IF(N542="nulová",J542,0)</f>
        <v>0</v>
      </c>
      <c r="BJ542" s="82" t="s">
        <v>179</v>
      </c>
      <c r="BK542" s="173">
        <f>ROUND(I542*H542,2)</f>
        <v>0</v>
      </c>
      <c r="BL542" s="82" t="s">
        <v>178</v>
      </c>
      <c r="BM542" s="172" t="s">
        <v>695</v>
      </c>
    </row>
    <row r="543" spans="2:51" s="174" customFormat="1" ht="12">
      <c r="B543" s="175"/>
      <c r="D543" s="176" t="s">
        <v>181</v>
      </c>
      <c r="E543" s="177" t="s">
        <v>3</v>
      </c>
      <c r="F543" s="178" t="s">
        <v>666</v>
      </c>
      <c r="H543" s="177" t="s">
        <v>3</v>
      </c>
      <c r="L543" s="175"/>
      <c r="M543" s="179"/>
      <c r="N543" s="180"/>
      <c r="O543" s="180"/>
      <c r="P543" s="180"/>
      <c r="Q543" s="180"/>
      <c r="R543" s="180"/>
      <c r="S543" s="180"/>
      <c r="T543" s="181"/>
      <c r="AT543" s="177" t="s">
        <v>181</v>
      </c>
      <c r="AU543" s="177" t="s">
        <v>179</v>
      </c>
      <c r="AV543" s="174" t="s">
        <v>83</v>
      </c>
      <c r="AW543" s="174" t="s">
        <v>36</v>
      </c>
      <c r="AX543" s="174" t="s">
        <v>75</v>
      </c>
      <c r="AY543" s="177" t="s">
        <v>171</v>
      </c>
    </row>
    <row r="544" spans="2:51" s="182" customFormat="1" ht="12">
      <c r="B544" s="183"/>
      <c r="D544" s="176" t="s">
        <v>181</v>
      </c>
      <c r="E544" s="184" t="s">
        <v>3</v>
      </c>
      <c r="F544" s="185" t="s">
        <v>667</v>
      </c>
      <c r="H544" s="186">
        <v>170.282</v>
      </c>
      <c r="L544" s="183"/>
      <c r="M544" s="187"/>
      <c r="N544" s="188"/>
      <c r="O544" s="188"/>
      <c r="P544" s="188"/>
      <c r="Q544" s="188"/>
      <c r="R544" s="188"/>
      <c r="S544" s="188"/>
      <c r="T544" s="189"/>
      <c r="AT544" s="184" t="s">
        <v>181</v>
      </c>
      <c r="AU544" s="184" t="s">
        <v>179</v>
      </c>
      <c r="AV544" s="182" t="s">
        <v>179</v>
      </c>
      <c r="AW544" s="182" t="s">
        <v>36</v>
      </c>
      <c r="AX544" s="182" t="s">
        <v>75</v>
      </c>
      <c r="AY544" s="184" t="s">
        <v>171</v>
      </c>
    </row>
    <row r="545" spans="2:51" s="174" customFormat="1" ht="12">
      <c r="B545" s="175"/>
      <c r="D545" s="176" t="s">
        <v>181</v>
      </c>
      <c r="E545" s="177" t="s">
        <v>3</v>
      </c>
      <c r="F545" s="178" t="s">
        <v>358</v>
      </c>
      <c r="H545" s="177" t="s">
        <v>3</v>
      </c>
      <c r="L545" s="175"/>
      <c r="M545" s="179"/>
      <c r="N545" s="180"/>
      <c r="O545" s="180"/>
      <c r="P545" s="180"/>
      <c r="Q545" s="180"/>
      <c r="R545" s="180"/>
      <c r="S545" s="180"/>
      <c r="T545" s="181"/>
      <c r="AT545" s="177" t="s">
        <v>181</v>
      </c>
      <c r="AU545" s="177" t="s">
        <v>179</v>
      </c>
      <c r="AV545" s="174" t="s">
        <v>83</v>
      </c>
      <c r="AW545" s="174" t="s">
        <v>36</v>
      </c>
      <c r="AX545" s="174" t="s">
        <v>75</v>
      </c>
      <c r="AY545" s="177" t="s">
        <v>171</v>
      </c>
    </row>
    <row r="546" spans="2:51" s="182" customFormat="1" ht="12">
      <c r="B546" s="183"/>
      <c r="D546" s="176" t="s">
        <v>181</v>
      </c>
      <c r="E546" s="184" t="s">
        <v>3</v>
      </c>
      <c r="F546" s="185" t="s">
        <v>668</v>
      </c>
      <c r="H546" s="186">
        <v>-11.649</v>
      </c>
      <c r="L546" s="183"/>
      <c r="M546" s="187"/>
      <c r="N546" s="188"/>
      <c r="O546" s="188"/>
      <c r="P546" s="188"/>
      <c r="Q546" s="188"/>
      <c r="R546" s="188"/>
      <c r="S546" s="188"/>
      <c r="T546" s="189"/>
      <c r="AT546" s="184" t="s">
        <v>181</v>
      </c>
      <c r="AU546" s="184" t="s">
        <v>179</v>
      </c>
      <c r="AV546" s="182" t="s">
        <v>179</v>
      </c>
      <c r="AW546" s="182" t="s">
        <v>36</v>
      </c>
      <c r="AX546" s="182" t="s">
        <v>75</v>
      </c>
      <c r="AY546" s="184" t="s">
        <v>171</v>
      </c>
    </row>
    <row r="547" spans="2:51" s="182" customFormat="1" ht="12">
      <c r="B547" s="183"/>
      <c r="D547" s="176" t="s">
        <v>181</v>
      </c>
      <c r="E547" s="184" t="s">
        <v>3</v>
      </c>
      <c r="F547" s="185" t="s">
        <v>669</v>
      </c>
      <c r="H547" s="186">
        <v>-4.102</v>
      </c>
      <c r="L547" s="183"/>
      <c r="M547" s="187"/>
      <c r="N547" s="188"/>
      <c r="O547" s="188"/>
      <c r="P547" s="188"/>
      <c r="Q547" s="188"/>
      <c r="R547" s="188"/>
      <c r="S547" s="188"/>
      <c r="T547" s="189"/>
      <c r="AT547" s="184" t="s">
        <v>181</v>
      </c>
      <c r="AU547" s="184" t="s">
        <v>179</v>
      </c>
      <c r="AV547" s="182" t="s">
        <v>179</v>
      </c>
      <c r="AW547" s="182" t="s">
        <v>36</v>
      </c>
      <c r="AX547" s="182" t="s">
        <v>75</v>
      </c>
      <c r="AY547" s="184" t="s">
        <v>171</v>
      </c>
    </row>
    <row r="548" spans="2:51" s="182" customFormat="1" ht="12">
      <c r="B548" s="183"/>
      <c r="D548" s="176" t="s">
        <v>181</v>
      </c>
      <c r="E548" s="184" t="s">
        <v>3</v>
      </c>
      <c r="F548" s="185" t="s">
        <v>670</v>
      </c>
      <c r="H548" s="186">
        <v>-1.425</v>
      </c>
      <c r="L548" s="183"/>
      <c r="M548" s="187"/>
      <c r="N548" s="188"/>
      <c r="O548" s="188"/>
      <c r="P548" s="188"/>
      <c r="Q548" s="188"/>
      <c r="R548" s="188"/>
      <c r="S548" s="188"/>
      <c r="T548" s="189"/>
      <c r="AT548" s="184" t="s">
        <v>181</v>
      </c>
      <c r="AU548" s="184" t="s">
        <v>179</v>
      </c>
      <c r="AV548" s="182" t="s">
        <v>179</v>
      </c>
      <c r="AW548" s="182" t="s">
        <v>36</v>
      </c>
      <c r="AX548" s="182" t="s">
        <v>75</v>
      </c>
      <c r="AY548" s="184" t="s">
        <v>171</v>
      </c>
    </row>
    <row r="549" spans="2:51" s="182" customFormat="1" ht="12">
      <c r="B549" s="183"/>
      <c r="D549" s="176" t="s">
        <v>181</v>
      </c>
      <c r="E549" s="184" t="s">
        <v>3</v>
      </c>
      <c r="F549" s="185" t="s">
        <v>671</v>
      </c>
      <c r="H549" s="186">
        <v>-9.24</v>
      </c>
      <c r="L549" s="183"/>
      <c r="M549" s="187"/>
      <c r="N549" s="188"/>
      <c r="O549" s="188"/>
      <c r="P549" s="188"/>
      <c r="Q549" s="188"/>
      <c r="R549" s="188"/>
      <c r="S549" s="188"/>
      <c r="T549" s="189"/>
      <c r="AT549" s="184" t="s">
        <v>181</v>
      </c>
      <c r="AU549" s="184" t="s">
        <v>179</v>
      </c>
      <c r="AV549" s="182" t="s">
        <v>179</v>
      </c>
      <c r="AW549" s="182" t="s">
        <v>36</v>
      </c>
      <c r="AX549" s="182" t="s">
        <v>75</v>
      </c>
      <c r="AY549" s="184" t="s">
        <v>171</v>
      </c>
    </row>
    <row r="550" spans="2:51" s="182" customFormat="1" ht="12">
      <c r="B550" s="183"/>
      <c r="D550" s="176" t="s">
        <v>181</v>
      </c>
      <c r="E550" s="184" t="s">
        <v>3</v>
      </c>
      <c r="F550" s="185" t="s">
        <v>672</v>
      </c>
      <c r="H550" s="186">
        <v>-6.982</v>
      </c>
      <c r="L550" s="183"/>
      <c r="M550" s="187"/>
      <c r="N550" s="188"/>
      <c r="O550" s="188"/>
      <c r="P550" s="188"/>
      <c r="Q550" s="188"/>
      <c r="R550" s="188"/>
      <c r="S550" s="188"/>
      <c r="T550" s="189"/>
      <c r="AT550" s="184" t="s">
        <v>181</v>
      </c>
      <c r="AU550" s="184" t="s">
        <v>179</v>
      </c>
      <c r="AV550" s="182" t="s">
        <v>179</v>
      </c>
      <c r="AW550" s="182" t="s">
        <v>36</v>
      </c>
      <c r="AX550" s="182" t="s">
        <v>75</v>
      </c>
      <c r="AY550" s="184" t="s">
        <v>171</v>
      </c>
    </row>
    <row r="551" spans="2:51" s="182" customFormat="1" ht="12">
      <c r="B551" s="183"/>
      <c r="D551" s="176" t="s">
        <v>181</v>
      </c>
      <c r="E551" s="184" t="s">
        <v>3</v>
      </c>
      <c r="F551" s="185" t="s">
        <v>673</v>
      </c>
      <c r="H551" s="186">
        <v>-5.757</v>
      </c>
      <c r="L551" s="183"/>
      <c r="M551" s="187"/>
      <c r="N551" s="188"/>
      <c r="O551" s="188"/>
      <c r="P551" s="188"/>
      <c r="Q551" s="188"/>
      <c r="R551" s="188"/>
      <c r="S551" s="188"/>
      <c r="T551" s="189"/>
      <c r="AT551" s="184" t="s">
        <v>181</v>
      </c>
      <c r="AU551" s="184" t="s">
        <v>179</v>
      </c>
      <c r="AV551" s="182" t="s">
        <v>179</v>
      </c>
      <c r="AW551" s="182" t="s">
        <v>36</v>
      </c>
      <c r="AX551" s="182" t="s">
        <v>75</v>
      </c>
      <c r="AY551" s="184" t="s">
        <v>171</v>
      </c>
    </row>
    <row r="552" spans="2:51" s="174" customFormat="1" ht="12">
      <c r="B552" s="175"/>
      <c r="D552" s="176" t="s">
        <v>181</v>
      </c>
      <c r="E552" s="177" t="s">
        <v>3</v>
      </c>
      <c r="F552" s="178" t="s">
        <v>674</v>
      </c>
      <c r="H552" s="177" t="s">
        <v>3</v>
      </c>
      <c r="L552" s="175"/>
      <c r="M552" s="179"/>
      <c r="N552" s="180"/>
      <c r="O552" s="180"/>
      <c r="P552" s="180"/>
      <c r="Q552" s="180"/>
      <c r="R552" s="180"/>
      <c r="S552" s="180"/>
      <c r="T552" s="181"/>
      <c r="AT552" s="177" t="s">
        <v>181</v>
      </c>
      <c r="AU552" s="177" t="s">
        <v>179</v>
      </c>
      <c r="AV552" s="174" t="s">
        <v>83</v>
      </c>
      <c r="AW552" s="174" t="s">
        <v>36</v>
      </c>
      <c r="AX552" s="174" t="s">
        <v>75</v>
      </c>
      <c r="AY552" s="177" t="s">
        <v>171</v>
      </c>
    </row>
    <row r="553" spans="2:51" s="182" customFormat="1" ht="12">
      <c r="B553" s="183"/>
      <c r="D553" s="176" t="s">
        <v>181</v>
      </c>
      <c r="E553" s="184" t="s">
        <v>3</v>
      </c>
      <c r="F553" s="185" t="s">
        <v>675</v>
      </c>
      <c r="H553" s="186">
        <v>192.303</v>
      </c>
      <c r="L553" s="183"/>
      <c r="M553" s="187"/>
      <c r="N553" s="188"/>
      <c r="O553" s="188"/>
      <c r="P553" s="188"/>
      <c r="Q553" s="188"/>
      <c r="R553" s="188"/>
      <c r="S553" s="188"/>
      <c r="T553" s="189"/>
      <c r="AT553" s="184" t="s">
        <v>181</v>
      </c>
      <c r="AU553" s="184" t="s">
        <v>179</v>
      </c>
      <c r="AV553" s="182" t="s">
        <v>179</v>
      </c>
      <c r="AW553" s="182" t="s">
        <v>36</v>
      </c>
      <c r="AX553" s="182" t="s">
        <v>75</v>
      </c>
      <c r="AY553" s="184" t="s">
        <v>171</v>
      </c>
    </row>
    <row r="554" spans="2:51" s="174" customFormat="1" ht="12">
      <c r="B554" s="175"/>
      <c r="D554" s="176" t="s">
        <v>181</v>
      </c>
      <c r="E554" s="177" t="s">
        <v>3</v>
      </c>
      <c r="F554" s="178" t="s">
        <v>358</v>
      </c>
      <c r="H554" s="177" t="s">
        <v>3</v>
      </c>
      <c r="L554" s="175"/>
      <c r="M554" s="179"/>
      <c r="N554" s="180"/>
      <c r="O554" s="180"/>
      <c r="P554" s="180"/>
      <c r="Q554" s="180"/>
      <c r="R554" s="180"/>
      <c r="S554" s="180"/>
      <c r="T554" s="181"/>
      <c r="AT554" s="177" t="s">
        <v>181</v>
      </c>
      <c r="AU554" s="177" t="s">
        <v>179</v>
      </c>
      <c r="AV554" s="174" t="s">
        <v>83</v>
      </c>
      <c r="AW554" s="174" t="s">
        <v>36</v>
      </c>
      <c r="AX554" s="174" t="s">
        <v>75</v>
      </c>
      <c r="AY554" s="177" t="s">
        <v>171</v>
      </c>
    </row>
    <row r="555" spans="2:51" s="182" customFormat="1" ht="12">
      <c r="B555" s="183"/>
      <c r="D555" s="176" t="s">
        <v>181</v>
      </c>
      <c r="E555" s="184" t="s">
        <v>3</v>
      </c>
      <c r="F555" s="185" t="s">
        <v>676</v>
      </c>
      <c r="H555" s="186">
        <v>-15.533</v>
      </c>
      <c r="L555" s="183"/>
      <c r="M555" s="187"/>
      <c r="N555" s="188"/>
      <c r="O555" s="188"/>
      <c r="P555" s="188"/>
      <c r="Q555" s="188"/>
      <c r="R555" s="188"/>
      <c r="S555" s="188"/>
      <c r="T555" s="189"/>
      <c r="AT555" s="184" t="s">
        <v>181</v>
      </c>
      <c r="AU555" s="184" t="s">
        <v>179</v>
      </c>
      <c r="AV555" s="182" t="s">
        <v>179</v>
      </c>
      <c r="AW555" s="182" t="s">
        <v>36</v>
      </c>
      <c r="AX555" s="182" t="s">
        <v>75</v>
      </c>
      <c r="AY555" s="184" t="s">
        <v>171</v>
      </c>
    </row>
    <row r="556" spans="2:51" s="182" customFormat="1" ht="12">
      <c r="B556" s="183"/>
      <c r="D556" s="176" t="s">
        <v>181</v>
      </c>
      <c r="E556" s="184" t="s">
        <v>3</v>
      </c>
      <c r="F556" s="185" t="s">
        <v>677</v>
      </c>
      <c r="H556" s="186">
        <v>-1.236</v>
      </c>
      <c r="L556" s="183"/>
      <c r="M556" s="187"/>
      <c r="N556" s="188"/>
      <c r="O556" s="188"/>
      <c r="P556" s="188"/>
      <c r="Q556" s="188"/>
      <c r="R556" s="188"/>
      <c r="S556" s="188"/>
      <c r="T556" s="189"/>
      <c r="AT556" s="184" t="s">
        <v>181</v>
      </c>
      <c r="AU556" s="184" t="s">
        <v>179</v>
      </c>
      <c r="AV556" s="182" t="s">
        <v>179</v>
      </c>
      <c r="AW556" s="182" t="s">
        <v>36</v>
      </c>
      <c r="AX556" s="182" t="s">
        <v>75</v>
      </c>
      <c r="AY556" s="184" t="s">
        <v>171</v>
      </c>
    </row>
    <row r="557" spans="2:51" s="182" customFormat="1" ht="12">
      <c r="B557" s="183"/>
      <c r="D557" s="176" t="s">
        <v>181</v>
      </c>
      <c r="E557" s="184" t="s">
        <v>3</v>
      </c>
      <c r="F557" s="185" t="s">
        <v>678</v>
      </c>
      <c r="H557" s="186">
        <v>-2.801</v>
      </c>
      <c r="L557" s="183"/>
      <c r="M557" s="187"/>
      <c r="N557" s="188"/>
      <c r="O557" s="188"/>
      <c r="P557" s="188"/>
      <c r="Q557" s="188"/>
      <c r="R557" s="188"/>
      <c r="S557" s="188"/>
      <c r="T557" s="189"/>
      <c r="AT557" s="184" t="s">
        <v>181</v>
      </c>
      <c r="AU557" s="184" t="s">
        <v>179</v>
      </c>
      <c r="AV557" s="182" t="s">
        <v>179</v>
      </c>
      <c r="AW557" s="182" t="s">
        <v>36</v>
      </c>
      <c r="AX557" s="182" t="s">
        <v>75</v>
      </c>
      <c r="AY557" s="184" t="s">
        <v>171</v>
      </c>
    </row>
    <row r="558" spans="2:51" s="182" customFormat="1" ht="12">
      <c r="B558" s="183"/>
      <c r="D558" s="176" t="s">
        <v>181</v>
      </c>
      <c r="E558" s="184" t="s">
        <v>3</v>
      </c>
      <c r="F558" s="185" t="s">
        <v>679</v>
      </c>
      <c r="H558" s="186">
        <v>-5.458</v>
      </c>
      <c r="L558" s="183"/>
      <c r="M558" s="187"/>
      <c r="N558" s="188"/>
      <c r="O558" s="188"/>
      <c r="P558" s="188"/>
      <c r="Q558" s="188"/>
      <c r="R558" s="188"/>
      <c r="S558" s="188"/>
      <c r="T558" s="189"/>
      <c r="AT558" s="184" t="s">
        <v>181</v>
      </c>
      <c r="AU558" s="184" t="s">
        <v>179</v>
      </c>
      <c r="AV558" s="182" t="s">
        <v>179</v>
      </c>
      <c r="AW558" s="182" t="s">
        <v>36</v>
      </c>
      <c r="AX558" s="182" t="s">
        <v>75</v>
      </c>
      <c r="AY558" s="184" t="s">
        <v>171</v>
      </c>
    </row>
    <row r="559" spans="2:51" s="182" customFormat="1" ht="12">
      <c r="B559" s="183"/>
      <c r="D559" s="176" t="s">
        <v>181</v>
      </c>
      <c r="E559" s="184" t="s">
        <v>3</v>
      </c>
      <c r="F559" s="185" t="s">
        <v>680</v>
      </c>
      <c r="H559" s="186">
        <v>-2.799</v>
      </c>
      <c r="L559" s="183"/>
      <c r="M559" s="187"/>
      <c r="N559" s="188"/>
      <c r="O559" s="188"/>
      <c r="P559" s="188"/>
      <c r="Q559" s="188"/>
      <c r="R559" s="188"/>
      <c r="S559" s="188"/>
      <c r="T559" s="189"/>
      <c r="AT559" s="184" t="s">
        <v>181</v>
      </c>
      <c r="AU559" s="184" t="s">
        <v>179</v>
      </c>
      <c r="AV559" s="182" t="s">
        <v>179</v>
      </c>
      <c r="AW559" s="182" t="s">
        <v>36</v>
      </c>
      <c r="AX559" s="182" t="s">
        <v>75</v>
      </c>
      <c r="AY559" s="184" t="s">
        <v>171</v>
      </c>
    </row>
    <row r="560" spans="2:51" s="182" customFormat="1" ht="12">
      <c r="B560" s="183"/>
      <c r="D560" s="176" t="s">
        <v>181</v>
      </c>
      <c r="E560" s="184" t="s">
        <v>3</v>
      </c>
      <c r="F560" s="185" t="s">
        <v>681</v>
      </c>
      <c r="H560" s="186">
        <v>-1.233</v>
      </c>
      <c r="L560" s="183"/>
      <c r="M560" s="187"/>
      <c r="N560" s="188"/>
      <c r="O560" s="188"/>
      <c r="P560" s="188"/>
      <c r="Q560" s="188"/>
      <c r="R560" s="188"/>
      <c r="S560" s="188"/>
      <c r="T560" s="189"/>
      <c r="AT560" s="184" t="s">
        <v>181</v>
      </c>
      <c r="AU560" s="184" t="s">
        <v>179</v>
      </c>
      <c r="AV560" s="182" t="s">
        <v>179</v>
      </c>
      <c r="AW560" s="182" t="s">
        <v>36</v>
      </c>
      <c r="AX560" s="182" t="s">
        <v>75</v>
      </c>
      <c r="AY560" s="184" t="s">
        <v>171</v>
      </c>
    </row>
    <row r="561" spans="2:51" s="207" customFormat="1" ht="12">
      <c r="B561" s="208"/>
      <c r="D561" s="176" t="s">
        <v>181</v>
      </c>
      <c r="E561" s="209" t="s">
        <v>3</v>
      </c>
      <c r="F561" s="210" t="s">
        <v>379</v>
      </c>
      <c r="H561" s="211">
        <v>294.37</v>
      </c>
      <c r="L561" s="208"/>
      <c r="M561" s="212"/>
      <c r="N561" s="213"/>
      <c r="O561" s="213"/>
      <c r="P561" s="213"/>
      <c r="Q561" s="213"/>
      <c r="R561" s="213"/>
      <c r="S561" s="213"/>
      <c r="T561" s="214"/>
      <c r="AT561" s="209" t="s">
        <v>181</v>
      </c>
      <c r="AU561" s="209" t="s">
        <v>179</v>
      </c>
      <c r="AV561" s="207" t="s">
        <v>193</v>
      </c>
      <c r="AW561" s="207" t="s">
        <v>36</v>
      </c>
      <c r="AX561" s="207" t="s">
        <v>75</v>
      </c>
      <c r="AY561" s="209" t="s">
        <v>171</v>
      </c>
    </row>
    <row r="562" spans="2:51" s="174" customFormat="1" ht="12">
      <c r="B562" s="175"/>
      <c r="D562" s="176" t="s">
        <v>181</v>
      </c>
      <c r="E562" s="177" t="s">
        <v>3</v>
      </c>
      <c r="F562" s="178" t="s">
        <v>682</v>
      </c>
      <c r="H562" s="177" t="s">
        <v>3</v>
      </c>
      <c r="L562" s="175"/>
      <c r="M562" s="179"/>
      <c r="N562" s="180"/>
      <c r="O562" s="180"/>
      <c r="P562" s="180"/>
      <c r="Q562" s="180"/>
      <c r="R562" s="180"/>
      <c r="S562" s="180"/>
      <c r="T562" s="181"/>
      <c r="AT562" s="177" t="s">
        <v>181</v>
      </c>
      <c r="AU562" s="177" t="s">
        <v>179</v>
      </c>
      <c r="AV562" s="174" t="s">
        <v>83</v>
      </c>
      <c r="AW562" s="174" t="s">
        <v>36</v>
      </c>
      <c r="AX562" s="174" t="s">
        <v>75</v>
      </c>
      <c r="AY562" s="177" t="s">
        <v>171</v>
      </c>
    </row>
    <row r="563" spans="2:51" s="182" customFormat="1" ht="12">
      <c r="B563" s="183"/>
      <c r="D563" s="176" t="s">
        <v>181</v>
      </c>
      <c r="E563" s="184" t="s">
        <v>3</v>
      </c>
      <c r="F563" s="185" t="s">
        <v>683</v>
      </c>
      <c r="H563" s="186">
        <v>133.881</v>
      </c>
      <c r="L563" s="183"/>
      <c r="M563" s="187"/>
      <c r="N563" s="188"/>
      <c r="O563" s="188"/>
      <c r="P563" s="188"/>
      <c r="Q563" s="188"/>
      <c r="R563" s="188"/>
      <c r="S563" s="188"/>
      <c r="T563" s="189"/>
      <c r="AT563" s="184" t="s">
        <v>181</v>
      </c>
      <c r="AU563" s="184" t="s">
        <v>179</v>
      </c>
      <c r="AV563" s="182" t="s">
        <v>179</v>
      </c>
      <c r="AW563" s="182" t="s">
        <v>36</v>
      </c>
      <c r="AX563" s="182" t="s">
        <v>75</v>
      </c>
      <c r="AY563" s="184" t="s">
        <v>171</v>
      </c>
    </row>
    <row r="564" spans="2:51" s="174" customFormat="1" ht="12">
      <c r="B564" s="175"/>
      <c r="D564" s="176" t="s">
        <v>181</v>
      </c>
      <c r="E564" s="177" t="s">
        <v>3</v>
      </c>
      <c r="F564" s="178" t="s">
        <v>358</v>
      </c>
      <c r="H564" s="177" t="s">
        <v>3</v>
      </c>
      <c r="L564" s="175"/>
      <c r="M564" s="179"/>
      <c r="N564" s="180"/>
      <c r="O564" s="180"/>
      <c r="P564" s="180"/>
      <c r="Q564" s="180"/>
      <c r="R564" s="180"/>
      <c r="S564" s="180"/>
      <c r="T564" s="181"/>
      <c r="AT564" s="177" t="s">
        <v>181</v>
      </c>
      <c r="AU564" s="177" t="s">
        <v>179</v>
      </c>
      <c r="AV564" s="174" t="s">
        <v>83</v>
      </c>
      <c r="AW564" s="174" t="s">
        <v>36</v>
      </c>
      <c r="AX564" s="174" t="s">
        <v>75</v>
      </c>
      <c r="AY564" s="177" t="s">
        <v>171</v>
      </c>
    </row>
    <row r="565" spans="2:51" s="182" customFormat="1" ht="12">
      <c r="B565" s="183"/>
      <c r="D565" s="176" t="s">
        <v>181</v>
      </c>
      <c r="E565" s="184" t="s">
        <v>3</v>
      </c>
      <c r="F565" s="185" t="s">
        <v>684</v>
      </c>
      <c r="H565" s="186">
        <v>-2.648</v>
      </c>
      <c r="L565" s="183"/>
      <c r="M565" s="187"/>
      <c r="N565" s="188"/>
      <c r="O565" s="188"/>
      <c r="P565" s="188"/>
      <c r="Q565" s="188"/>
      <c r="R565" s="188"/>
      <c r="S565" s="188"/>
      <c r="T565" s="189"/>
      <c r="AT565" s="184" t="s">
        <v>181</v>
      </c>
      <c r="AU565" s="184" t="s">
        <v>179</v>
      </c>
      <c r="AV565" s="182" t="s">
        <v>179</v>
      </c>
      <c r="AW565" s="182" t="s">
        <v>36</v>
      </c>
      <c r="AX565" s="182" t="s">
        <v>75</v>
      </c>
      <c r="AY565" s="184" t="s">
        <v>171</v>
      </c>
    </row>
    <row r="566" spans="2:51" s="182" customFormat="1" ht="12">
      <c r="B566" s="183"/>
      <c r="D566" s="176" t="s">
        <v>181</v>
      </c>
      <c r="E566" s="184" t="s">
        <v>3</v>
      </c>
      <c r="F566" s="185" t="s">
        <v>685</v>
      </c>
      <c r="H566" s="186">
        <v>-5.526</v>
      </c>
      <c r="L566" s="183"/>
      <c r="M566" s="187"/>
      <c r="N566" s="188"/>
      <c r="O566" s="188"/>
      <c r="P566" s="188"/>
      <c r="Q566" s="188"/>
      <c r="R566" s="188"/>
      <c r="S566" s="188"/>
      <c r="T566" s="189"/>
      <c r="AT566" s="184" t="s">
        <v>181</v>
      </c>
      <c r="AU566" s="184" t="s">
        <v>179</v>
      </c>
      <c r="AV566" s="182" t="s">
        <v>179</v>
      </c>
      <c r="AW566" s="182" t="s">
        <v>36</v>
      </c>
      <c r="AX566" s="182" t="s">
        <v>75</v>
      </c>
      <c r="AY566" s="184" t="s">
        <v>171</v>
      </c>
    </row>
    <row r="567" spans="2:51" s="182" customFormat="1" ht="12">
      <c r="B567" s="183"/>
      <c r="D567" s="176" t="s">
        <v>181</v>
      </c>
      <c r="E567" s="184" t="s">
        <v>3</v>
      </c>
      <c r="F567" s="185" t="s">
        <v>686</v>
      </c>
      <c r="H567" s="186">
        <v>-5.269</v>
      </c>
      <c r="L567" s="183"/>
      <c r="M567" s="187"/>
      <c r="N567" s="188"/>
      <c r="O567" s="188"/>
      <c r="P567" s="188"/>
      <c r="Q567" s="188"/>
      <c r="R567" s="188"/>
      <c r="S567" s="188"/>
      <c r="T567" s="189"/>
      <c r="AT567" s="184" t="s">
        <v>181</v>
      </c>
      <c r="AU567" s="184" t="s">
        <v>179</v>
      </c>
      <c r="AV567" s="182" t="s">
        <v>179</v>
      </c>
      <c r="AW567" s="182" t="s">
        <v>36</v>
      </c>
      <c r="AX567" s="182" t="s">
        <v>75</v>
      </c>
      <c r="AY567" s="184" t="s">
        <v>171</v>
      </c>
    </row>
    <row r="568" spans="2:51" s="182" customFormat="1" ht="12">
      <c r="B568" s="183"/>
      <c r="D568" s="176" t="s">
        <v>181</v>
      </c>
      <c r="E568" s="184" t="s">
        <v>3</v>
      </c>
      <c r="F568" s="185" t="s">
        <v>687</v>
      </c>
      <c r="H568" s="186">
        <v>-2.386</v>
      </c>
      <c r="L568" s="183"/>
      <c r="M568" s="187"/>
      <c r="N568" s="188"/>
      <c r="O568" s="188"/>
      <c r="P568" s="188"/>
      <c r="Q568" s="188"/>
      <c r="R568" s="188"/>
      <c r="S568" s="188"/>
      <c r="T568" s="189"/>
      <c r="AT568" s="184" t="s">
        <v>181</v>
      </c>
      <c r="AU568" s="184" t="s">
        <v>179</v>
      </c>
      <c r="AV568" s="182" t="s">
        <v>179</v>
      </c>
      <c r="AW568" s="182" t="s">
        <v>36</v>
      </c>
      <c r="AX568" s="182" t="s">
        <v>75</v>
      </c>
      <c r="AY568" s="184" t="s">
        <v>171</v>
      </c>
    </row>
    <row r="569" spans="2:51" s="182" customFormat="1" ht="12">
      <c r="B569" s="183"/>
      <c r="D569" s="176" t="s">
        <v>181</v>
      </c>
      <c r="E569" s="184" t="s">
        <v>3</v>
      </c>
      <c r="F569" s="185" t="s">
        <v>688</v>
      </c>
      <c r="H569" s="186">
        <v>-5.657</v>
      </c>
      <c r="L569" s="183"/>
      <c r="M569" s="187"/>
      <c r="N569" s="188"/>
      <c r="O569" s="188"/>
      <c r="P569" s="188"/>
      <c r="Q569" s="188"/>
      <c r="R569" s="188"/>
      <c r="S569" s="188"/>
      <c r="T569" s="189"/>
      <c r="AT569" s="184" t="s">
        <v>181</v>
      </c>
      <c r="AU569" s="184" t="s">
        <v>179</v>
      </c>
      <c r="AV569" s="182" t="s">
        <v>179</v>
      </c>
      <c r="AW569" s="182" t="s">
        <v>36</v>
      </c>
      <c r="AX569" s="182" t="s">
        <v>75</v>
      </c>
      <c r="AY569" s="184" t="s">
        <v>171</v>
      </c>
    </row>
    <row r="570" spans="2:51" s="182" customFormat="1" ht="12">
      <c r="B570" s="183"/>
      <c r="D570" s="176" t="s">
        <v>181</v>
      </c>
      <c r="E570" s="184" t="s">
        <v>3</v>
      </c>
      <c r="F570" s="185" t="s">
        <v>689</v>
      </c>
      <c r="H570" s="186">
        <v>-5.503</v>
      </c>
      <c r="L570" s="183"/>
      <c r="M570" s="187"/>
      <c r="N570" s="188"/>
      <c r="O570" s="188"/>
      <c r="P570" s="188"/>
      <c r="Q570" s="188"/>
      <c r="R570" s="188"/>
      <c r="S570" s="188"/>
      <c r="T570" s="189"/>
      <c r="AT570" s="184" t="s">
        <v>181</v>
      </c>
      <c r="AU570" s="184" t="s">
        <v>179</v>
      </c>
      <c r="AV570" s="182" t="s">
        <v>179</v>
      </c>
      <c r="AW570" s="182" t="s">
        <v>36</v>
      </c>
      <c r="AX570" s="182" t="s">
        <v>75</v>
      </c>
      <c r="AY570" s="184" t="s">
        <v>171</v>
      </c>
    </row>
    <row r="571" spans="2:51" s="207" customFormat="1" ht="12">
      <c r="B571" s="208"/>
      <c r="D571" s="176" t="s">
        <v>181</v>
      </c>
      <c r="E571" s="209" t="s">
        <v>3</v>
      </c>
      <c r="F571" s="210" t="s">
        <v>379</v>
      </c>
      <c r="H571" s="211">
        <v>106.892</v>
      </c>
      <c r="L571" s="208"/>
      <c r="M571" s="212"/>
      <c r="N571" s="213"/>
      <c r="O571" s="213"/>
      <c r="P571" s="213"/>
      <c r="Q571" s="213"/>
      <c r="R571" s="213"/>
      <c r="S571" s="213"/>
      <c r="T571" s="214"/>
      <c r="AT571" s="209" t="s">
        <v>181</v>
      </c>
      <c r="AU571" s="209" t="s">
        <v>179</v>
      </c>
      <c r="AV571" s="207" t="s">
        <v>193</v>
      </c>
      <c r="AW571" s="207" t="s">
        <v>36</v>
      </c>
      <c r="AX571" s="207" t="s">
        <v>75</v>
      </c>
      <c r="AY571" s="209" t="s">
        <v>171</v>
      </c>
    </row>
    <row r="572" spans="2:51" s="174" customFormat="1" ht="12">
      <c r="B572" s="175"/>
      <c r="D572" s="176" t="s">
        <v>181</v>
      </c>
      <c r="E572" s="177" t="s">
        <v>3</v>
      </c>
      <c r="F572" s="178" t="s">
        <v>690</v>
      </c>
      <c r="H572" s="177" t="s">
        <v>3</v>
      </c>
      <c r="L572" s="175"/>
      <c r="M572" s="179"/>
      <c r="N572" s="180"/>
      <c r="O572" s="180"/>
      <c r="P572" s="180"/>
      <c r="Q572" s="180"/>
      <c r="R572" s="180"/>
      <c r="S572" s="180"/>
      <c r="T572" s="181"/>
      <c r="AT572" s="177" t="s">
        <v>181</v>
      </c>
      <c r="AU572" s="177" t="s">
        <v>179</v>
      </c>
      <c r="AV572" s="174" t="s">
        <v>83</v>
      </c>
      <c r="AW572" s="174" t="s">
        <v>36</v>
      </c>
      <c r="AX572" s="174" t="s">
        <v>75</v>
      </c>
      <c r="AY572" s="177" t="s">
        <v>171</v>
      </c>
    </row>
    <row r="573" spans="2:51" s="182" customFormat="1" ht="12">
      <c r="B573" s="183"/>
      <c r="D573" s="176" t="s">
        <v>181</v>
      </c>
      <c r="E573" s="184" t="s">
        <v>3</v>
      </c>
      <c r="F573" s="185" t="s">
        <v>691</v>
      </c>
      <c r="H573" s="186">
        <v>48.694</v>
      </c>
      <c r="L573" s="183"/>
      <c r="M573" s="187"/>
      <c r="N573" s="188"/>
      <c r="O573" s="188"/>
      <c r="P573" s="188"/>
      <c r="Q573" s="188"/>
      <c r="R573" s="188"/>
      <c r="S573" s="188"/>
      <c r="T573" s="189"/>
      <c r="AT573" s="184" t="s">
        <v>181</v>
      </c>
      <c r="AU573" s="184" t="s">
        <v>179</v>
      </c>
      <c r="AV573" s="182" t="s">
        <v>179</v>
      </c>
      <c r="AW573" s="182" t="s">
        <v>36</v>
      </c>
      <c r="AX573" s="182" t="s">
        <v>75</v>
      </c>
      <c r="AY573" s="184" t="s">
        <v>171</v>
      </c>
    </row>
    <row r="574" spans="2:51" s="190" customFormat="1" ht="12">
      <c r="B574" s="191"/>
      <c r="D574" s="176" t="s">
        <v>181</v>
      </c>
      <c r="E574" s="192" t="s">
        <v>3</v>
      </c>
      <c r="F574" s="193" t="s">
        <v>184</v>
      </c>
      <c r="H574" s="194">
        <v>449.956</v>
      </c>
      <c r="L574" s="191"/>
      <c r="M574" s="195"/>
      <c r="N574" s="196"/>
      <c r="O574" s="196"/>
      <c r="P574" s="196"/>
      <c r="Q574" s="196"/>
      <c r="R574" s="196"/>
      <c r="S574" s="196"/>
      <c r="T574" s="197"/>
      <c r="AT574" s="192" t="s">
        <v>181</v>
      </c>
      <c r="AU574" s="192" t="s">
        <v>179</v>
      </c>
      <c r="AV574" s="190" t="s">
        <v>178</v>
      </c>
      <c r="AW574" s="190" t="s">
        <v>36</v>
      </c>
      <c r="AX574" s="190" t="s">
        <v>83</v>
      </c>
      <c r="AY574" s="192" t="s">
        <v>171</v>
      </c>
    </row>
    <row r="575" spans="1:65" s="92" customFormat="1" ht="24">
      <c r="A575" s="89"/>
      <c r="B575" s="90"/>
      <c r="C575" s="161" t="s">
        <v>696</v>
      </c>
      <c r="D575" s="161" t="s">
        <v>173</v>
      </c>
      <c r="E575" s="162" t="s">
        <v>697</v>
      </c>
      <c r="F575" s="163" t="s">
        <v>698</v>
      </c>
      <c r="G575" s="164" t="s">
        <v>176</v>
      </c>
      <c r="H575" s="165">
        <v>449.956</v>
      </c>
      <c r="I575" s="75"/>
      <c r="J575" s="166">
        <f>ROUND(I575*H575,2)</f>
        <v>0</v>
      </c>
      <c r="K575" s="163" t="s">
        <v>177</v>
      </c>
      <c r="L575" s="90"/>
      <c r="M575" s="167" t="s">
        <v>3</v>
      </c>
      <c r="N575" s="168" t="s">
        <v>47</v>
      </c>
      <c r="O575" s="169"/>
      <c r="P575" s="170">
        <f>O575*H575</f>
        <v>0</v>
      </c>
      <c r="Q575" s="170">
        <v>0.00884</v>
      </c>
      <c r="R575" s="170">
        <f>Q575*H575</f>
        <v>3.9776110400000007</v>
      </c>
      <c r="S575" s="170">
        <v>0</v>
      </c>
      <c r="T575" s="171">
        <f>S575*H575</f>
        <v>0</v>
      </c>
      <c r="U575" s="89"/>
      <c r="V575" s="89"/>
      <c r="W575" s="89"/>
      <c r="X575" s="89"/>
      <c r="Y575" s="89"/>
      <c r="Z575" s="89"/>
      <c r="AA575" s="89"/>
      <c r="AB575" s="89"/>
      <c r="AC575" s="89"/>
      <c r="AD575" s="89"/>
      <c r="AE575" s="89"/>
      <c r="AR575" s="172" t="s">
        <v>178</v>
      </c>
      <c r="AT575" s="172" t="s">
        <v>173</v>
      </c>
      <c r="AU575" s="172" t="s">
        <v>179</v>
      </c>
      <c r="AY575" s="82" t="s">
        <v>171</v>
      </c>
      <c r="BE575" s="173">
        <f>IF(N575="základní",J575,0)</f>
        <v>0</v>
      </c>
      <c r="BF575" s="173">
        <f>IF(N575="snížená",J575,0)</f>
        <v>0</v>
      </c>
      <c r="BG575" s="173">
        <f>IF(N575="zákl. přenesená",J575,0)</f>
        <v>0</v>
      </c>
      <c r="BH575" s="173">
        <f>IF(N575="sníž. přenesená",J575,0)</f>
        <v>0</v>
      </c>
      <c r="BI575" s="173">
        <f>IF(N575="nulová",J575,0)</f>
        <v>0</v>
      </c>
      <c r="BJ575" s="82" t="s">
        <v>179</v>
      </c>
      <c r="BK575" s="173">
        <f>ROUND(I575*H575,2)</f>
        <v>0</v>
      </c>
      <c r="BL575" s="82" t="s">
        <v>178</v>
      </c>
      <c r="BM575" s="172" t="s">
        <v>699</v>
      </c>
    </row>
    <row r="576" spans="2:51" s="174" customFormat="1" ht="12">
      <c r="B576" s="175"/>
      <c r="D576" s="176" t="s">
        <v>181</v>
      </c>
      <c r="E576" s="177" t="s">
        <v>3</v>
      </c>
      <c r="F576" s="178" t="s">
        <v>666</v>
      </c>
      <c r="H576" s="177" t="s">
        <v>3</v>
      </c>
      <c r="L576" s="175"/>
      <c r="M576" s="179"/>
      <c r="N576" s="180"/>
      <c r="O576" s="180"/>
      <c r="P576" s="180"/>
      <c r="Q576" s="180"/>
      <c r="R576" s="180"/>
      <c r="S576" s="180"/>
      <c r="T576" s="181"/>
      <c r="AT576" s="177" t="s">
        <v>181</v>
      </c>
      <c r="AU576" s="177" t="s">
        <v>179</v>
      </c>
      <c r="AV576" s="174" t="s">
        <v>83</v>
      </c>
      <c r="AW576" s="174" t="s">
        <v>36</v>
      </c>
      <c r="AX576" s="174" t="s">
        <v>75</v>
      </c>
      <c r="AY576" s="177" t="s">
        <v>171</v>
      </c>
    </row>
    <row r="577" spans="2:51" s="182" customFormat="1" ht="12">
      <c r="B577" s="183"/>
      <c r="D577" s="176" t="s">
        <v>181</v>
      </c>
      <c r="E577" s="184" t="s">
        <v>3</v>
      </c>
      <c r="F577" s="185" t="s">
        <v>667</v>
      </c>
      <c r="H577" s="186">
        <v>170.282</v>
      </c>
      <c r="L577" s="183"/>
      <c r="M577" s="187"/>
      <c r="N577" s="188"/>
      <c r="O577" s="188"/>
      <c r="P577" s="188"/>
      <c r="Q577" s="188"/>
      <c r="R577" s="188"/>
      <c r="S577" s="188"/>
      <c r="T577" s="189"/>
      <c r="AT577" s="184" t="s">
        <v>181</v>
      </c>
      <c r="AU577" s="184" t="s">
        <v>179</v>
      </c>
      <c r="AV577" s="182" t="s">
        <v>179</v>
      </c>
      <c r="AW577" s="182" t="s">
        <v>36</v>
      </c>
      <c r="AX577" s="182" t="s">
        <v>75</v>
      </c>
      <c r="AY577" s="184" t="s">
        <v>171</v>
      </c>
    </row>
    <row r="578" spans="2:51" s="174" customFormat="1" ht="12">
      <c r="B578" s="175"/>
      <c r="D578" s="176" t="s">
        <v>181</v>
      </c>
      <c r="E578" s="177" t="s">
        <v>3</v>
      </c>
      <c r="F578" s="178" t="s">
        <v>358</v>
      </c>
      <c r="H578" s="177" t="s">
        <v>3</v>
      </c>
      <c r="L578" s="175"/>
      <c r="M578" s="179"/>
      <c r="N578" s="180"/>
      <c r="O578" s="180"/>
      <c r="P578" s="180"/>
      <c r="Q578" s="180"/>
      <c r="R578" s="180"/>
      <c r="S578" s="180"/>
      <c r="T578" s="181"/>
      <c r="AT578" s="177" t="s">
        <v>181</v>
      </c>
      <c r="AU578" s="177" t="s">
        <v>179</v>
      </c>
      <c r="AV578" s="174" t="s">
        <v>83</v>
      </c>
      <c r="AW578" s="174" t="s">
        <v>36</v>
      </c>
      <c r="AX578" s="174" t="s">
        <v>75</v>
      </c>
      <c r="AY578" s="177" t="s">
        <v>171</v>
      </c>
    </row>
    <row r="579" spans="2:51" s="182" customFormat="1" ht="12">
      <c r="B579" s="183"/>
      <c r="D579" s="176" t="s">
        <v>181</v>
      </c>
      <c r="E579" s="184" t="s">
        <v>3</v>
      </c>
      <c r="F579" s="185" t="s">
        <v>668</v>
      </c>
      <c r="H579" s="186">
        <v>-11.649</v>
      </c>
      <c r="L579" s="183"/>
      <c r="M579" s="187"/>
      <c r="N579" s="188"/>
      <c r="O579" s="188"/>
      <c r="P579" s="188"/>
      <c r="Q579" s="188"/>
      <c r="R579" s="188"/>
      <c r="S579" s="188"/>
      <c r="T579" s="189"/>
      <c r="AT579" s="184" t="s">
        <v>181</v>
      </c>
      <c r="AU579" s="184" t="s">
        <v>179</v>
      </c>
      <c r="AV579" s="182" t="s">
        <v>179</v>
      </c>
      <c r="AW579" s="182" t="s">
        <v>36</v>
      </c>
      <c r="AX579" s="182" t="s">
        <v>75</v>
      </c>
      <c r="AY579" s="184" t="s">
        <v>171</v>
      </c>
    </row>
    <row r="580" spans="2:51" s="182" customFormat="1" ht="12">
      <c r="B580" s="183"/>
      <c r="D580" s="176" t="s">
        <v>181</v>
      </c>
      <c r="E580" s="184" t="s">
        <v>3</v>
      </c>
      <c r="F580" s="185" t="s">
        <v>669</v>
      </c>
      <c r="H580" s="186">
        <v>-4.102</v>
      </c>
      <c r="L580" s="183"/>
      <c r="M580" s="187"/>
      <c r="N580" s="188"/>
      <c r="O580" s="188"/>
      <c r="P580" s="188"/>
      <c r="Q580" s="188"/>
      <c r="R580" s="188"/>
      <c r="S580" s="188"/>
      <c r="T580" s="189"/>
      <c r="AT580" s="184" t="s">
        <v>181</v>
      </c>
      <c r="AU580" s="184" t="s">
        <v>179</v>
      </c>
      <c r="AV580" s="182" t="s">
        <v>179</v>
      </c>
      <c r="AW580" s="182" t="s">
        <v>36</v>
      </c>
      <c r="AX580" s="182" t="s">
        <v>75</v>
      </c>
      <c r="AY580" s="184" t="s">
        <v>171</v>
      </c>
    </row>
    <row r="581" spans="2:51" s="182" customFormat="1" ht="12">
      <c r="B581" s="183"/>
      <c r="D581" s="176" t="s">
        <v>181</v>
      </c>
      <c r="E581" s="184" t="s">
        <v>3</v>
      </c>
      <c r="F581" s="185" t="s">
        <v>670</v>
      </c>
      <c r="H581" s="186">
        <v>-1.425</v>
      </c>
      <c r="L581" s="183"/>
      <c r="M581" s="187"/>
      <c r="N581" s="188"/>
      <c r="O581" s="188"/>
      <c r="P581" s="188"/>
      <c r="Q581" s="188"/>
      <c r="R581" s="188"/>
      <c r="S581" s="188"/>
      <c r="T581" s="189"/>
      <c r="AT581" s="184" t="s">
        <v>181</v>
      </c>
      <c r="AU581" s="184" t="s">
        <v>179</v>
      </c>
      <c r="AV581" s="182" t="s">
        <v>179</v>
      </c>
      <c r="AW581" s="182" t="s">
        <v>36</v>
      </c>
      <c r="AX581" s="182" t="s">
        <v>75</v>
      </c>
      <c r="AY581" s="184" t="s">
        <v>171</v>
      </c>
    </row>
    <row r="582" spans="2:51" s="182" customFormat="1" ht="12">
      <c r="B582" s="183"/>
      <c r="D582" s="176" t="s">
        <v>181</v>
      </c>
      <c r="E582" s="184" t="s">
        <v>3</v>
      </c>
      <c r="F582" s="185" t="s">
        <v>671</v>
      </c>
      <c r="H582" s="186">
        <v>-9.24</v>
      </c>
      <c r="L582" s="183"/>
      <c r="M582" s="187"/>
      <c r="N582" s="188"/>
      <c r="O582" s="188"/>
      <c r="P582" s="188"/>
      <c r="Q582" s="188"/>
      <c r="R582" s="188"/>
      <c r="S582" s="188"/>
      <c r="T582" s="189"/>
      <c r="AT582" s="184" t="s">
        <v>181</v>
      </c>
      <c r="AU582" s="184" t="s">
        <v>179</v>
      </c>
      <c r="AV582" s="182" t="s">
        <v>179</v>
      </c>
      <c r="AW582" s="182" t="s">
        <v>36</v>
      </c>
      <c r="AX582" s="182" t="s">
        <v>75</v>
      </c>
      <c r="AY582" s="184" t="s">
        <v>171</v>
      </c>
    </row>
    <row r="583" spans="2:51" s="182" customFormat="1" ht="12">
      <c r="B583" s="183"/>
      <c r="D583" s="176" t="s">
        <v>181</v>
      </c>
      <c r="E583" s="184" t="s">
        <v>3</v>
      </c>
      <c r="F583" s="185" t="s">
        <v>672</v>
      </c>
      <c r="H583" s="186">
        <v>-6.982</v>
      </c>
      <c r="L583" s="183"/>
      <c r="M583" s="187"/>
      <c r="N583" s="188"/>
      <c r="O583" s="188"/>
      <c r="P583" s="188"/>
      <c r="Q583" s="188"/>
      <c r="R583" s="188"/>
      <c r="S583" s="188"/>
      <c r="T583" s="189"/>
      <c r="AT583" s="184" t="s">
        <v>181</v>
      </c>
      <c r="AU583" s="184" t="s">
        <v>179</v>
      </c>
      <c r="AV583" s="182" t="s">
        <v>179</v>
      </c>
      <c r="AW583" s="182" t="s">
        <v>36</v>
      </c>
      <c r="AX583" s="182" t="s">
        <v>75</v>
      </c>
      <c r="AY583" s="184" t="s">
        <v>171</v>
      </c>
    </row>
    <row r="584" spans="2:51" s="182" customFormat="1" ht="12">
      <c r="B584" s="183"/>
      <c r="D584" s="176" t="s">
        <v>181</v>
      </c>
      <c r="E584" s="184" t="s">
        <v>3</v>
      </c>
      <c r="F584" s="185" t="s">
        <v>673</v>
      </c>
      <c r="H584" s="186">
        <v>-5.757</v>
      </c>
      <c r="L584" s="183"/>
      <c r="M584" s="187"/>
      <c r="N584" s="188"/>
      <c r="O584" s="188"/>
      <c r="P584" s="188"/>
      <c r="Q584" s="188"/>
      <c r="R584" s="188"/>
      <c r="S584" s="188"/>
      <c r="T584" s="189"/>
      <c r="AT584" s="184" t="s">
        <v>181</v>
      </c>
      <c r="AU584" s="184" t="s">
        <v>179</v>
      </c>
      <c r="AV584" s="182" t="s">
        <v>179</v>
      </c>
      <c r="AW584" s="182" t="s">
        <v>36</v>
      </c>
      <c r="AX584" s="182" t="s">
        <v>75</v>
      </c>
      <c r="AY584" s="184" t="s">
        <v>171</v>
      </c>
    </row>
    <row r="585" spans="2:51" s="174" customFormat="1" ht="12">
      <c r="B585" s="175"/>
      <c r="D585" s="176" t="s">
        <v>181</v>
      </c>
      <c r="E585" s="177" t="s">
        <v>3</v>
      </c>
      <c r="F585" s="178" t="s">
        <v>674</v>
      </c>
      <c r="H585" s="177" t="s">
        <v>3</v>
      </c>
      <c r="L585" s="175"/>
      <c r="M585" s="179"/>
      <c r="N585" s="180"/>
      <c r="O585" s="180"/>
      <c r="P585" s="180"/>
      <c r="Q585" s="180"/>
      <c r="R585" s="180"/>
      <c r="S585" s="180"/>
      <c r="T585" s="181"/>
      <c r="AT585" s="177" t="s">
        <v>181</v>
      </c>
      <c r="AU585" s="177" t="s">
        <v>179</v>
      </c>
      <c r="AV585" s="174" t="s">
        <v>83</v>
      </c>
      <c r="AW585" s="174" t="s">
        <v>36</v>
      </c>
      <c r="AX585" s="174" t="s">
        <v>75</v>
      </c>
      <c r="AY585" s="177" t="s">
        <v>171</v>
      </c>
    </row>
    <row r="586" spans="2:51" s="182" customFormat="1" ht="12">
      <c r="B586" s="183"/>
      <c r="D586" s="176" t="s">
        <v>181</v>
      </c>
      <c r="E586" s="184" t="s">
        <v>3</v>
      </c>
      <c r="F586" s="185" t="s">
        <v>675</v>
      </c>
      <c r="H586" s="186">
        <v>192.303</v>
      </c>
      <c r="L586" s="183"/>
      <c r="M586" s="187"/>
      <c r="N586" s="188"/>
      <c r="O586" s="188"/>
      <c r="P586" s="188"/>
      <c r="Q586" s="188"/>
      <c r="R586" s="188"/>
      <c r="S586" s="188"/>
      <c r="T586" s="189"/>
      <c r="AT586" s="184" t="s">
        <v>181</v>
      </c>
      <c r="AU586" s="184" t="s">
        <v>179</v>
      </c>
      <c r="AV586" s="182" t="s">
        <v>179</v>
      </c>
      <c r="AW586" s="182" t="s">
        <v>36</v>
      </c>
      <c r="AX586" s="182" t="s">
        <v>75</v>
      </c>
      <c r="AY586" s="184" t="s">
        <v>171</v>
      </c>
    </row>
    <row r="587" spans="2:51" s="174" customFormat="1" ht="12">
      <c r="B587" s="175"/>
      <c r="D587" s="176" t="s">
        <v>181</v>
      </c>
      <c r="E587" s="177" t="s">
        <v>3</v>
      </c>
      <c r="F587" s="178" t="s">
        <v>358</v>
      </c>
      <c r="H587" s="177" t="s">
        <v>3</v>
      </c>
      <c r="L587" s="175"/>
      <c r="M587" s="179"/>
      <c r="N587" s="180"/>
      <c r="O587" s="180"/>
      <c r="P587" s="180"/>
      <c r="Q587" s="180"/>
      <c r="R587" s="180"/>
      <c r="S587" s="180"/>
      <c r="T587" s="181"/>
      <c r="AT587" s="177" t="s">
        <v>181</v>
      </c>
      <c r="AU587" s="177" t="s">
        <v>179</v>
      </c>
      <c r="AV587" s="174" t="s">
        <v>83</v>
      </c>
      <c r="AW587" s="174" t="s">
        <v>36</v>
      </c>
      <c r="AX587" s="174" t="s">
        <v>75</v>
      </c>
      <c r="AY587" s="177" t="s">
        <v>171</v>
      </c>
    </row>
    <row r="588" spans="2:51" s="182" customFormat="1" ht="12">
      <c r="B588" s="183"/>
      <c r="D588" s="176" t="s">
        <v>181</v>
      </c>
      <c r="E588" s="184" t="s">
        <v>3</v>
      </c>
      <c r="F588" s="185" t="s">
        <v>676</v>
      </c>
      <c r="H588" s="186">
        <v>-15.533</v>
      </c>
      <c r="L588" s="183"/>
      <c r="M588" s="187"/>
      <c r="N588" s="188"/>
      <c r="O588" s="188"/>
      <c r="P588" s="188"/>
      <c r="Q588" s="188"/>
      <c r="R588" s="188"/>
      <c r="S588" s="188"/>
      <c r="T588" s="189"/>
      <c r="AT588" s="184" t="s">
        <v>181</v>
      </c>
      <c r="AU588" s="184" t="s">
        <v>179</v>
      </c>
      <c r="AV588" s="182" t="s">
        <v>179</v>
      </c>
      <c r="AW588" s="182" t="s">
        <v>36</v>
      </c>
      <c r="AX588" s="182" t="s">
        <v>75</v>
      </c>
      <c r="AY588" s="184" t="s">
        <v>171</v>
      </c>
    </row>
    <row r="589" spans="2:51" s="182" customFormat="1" ht="12">
      <c r="B589" s="183"/>
      <c r="D589" s="176" t="s">
        <v>181</v>
      </c>
      <c r="E589" s="184" t="s">
        <v>3</v>
      </c>
      <c r="F589" s="185" t="s">
        <v>677</v>
      </c>
      <c r="H589" s="186">
        <v>-1.236</v>
      </c>
      <c r="L589" s="183"/>
      <c r="M589" s="187"/>
      <c r="N589" s="188"/>
      <c r="O589" s="188"/>
      <c r="P589" s="188"/>
      <c r="Q589" s="188"/>
      <c r="R589" s="188"/>
      <c r="S589" s="188"/>
      <c r="T589" s="189"/>
      <c r="AT589" s="184" t="s">
        <v>181</v>
      </c>
      <c r="AU589" s="184" t="s">
        <v>179</v>
      </c>
      <c r="AV589" s="182" t="s">
        <v>179</v>
      </c>
      <c r="AW589" s="182" t="s">
        <v>36</v>
      </c>
      <c r="AX589" s="182" t="s">
        <v>75</v>
      </c>
      <c r="AY589" s="184" t="s">
        <v>171</v>
      </c>
    </row>
    <row r="590" spans="2:51" s="182" customFormat="1" ht="12">
      <c r="B590" s="183"/>
      <c r="D590" s="176" t="s">
        <v>181</v>
      </c>
      <c r="E590" s="184" t="s">
        <v>3</v>
      </c>
      <c r="F590" s="185" t="s">
        <v>678</v>
      </c>
      <c r="H590" s="186">
        <v>-2.801</v>
      </c>
      <c r="L590" s="183"/>
      <c r="M590" s="187"/>
      <c r="N590" s="188"/>
      <c r="O590" s="188"/>
      <c r="P590" s="188"/>
      <c r="Q590" s="188"/>
      <c r="R590" s="188"/>
      <c r="S590" s="188"/>
      <c r="T590" s="189"/>
      <c r="AT590" s="184" t="s">
        <v>181</v>
      </c>
      <c r="AU590" s="184" t="s">
        <v>179</v>
      </c>
      <c r="AV590" s="182" t="s">
        <v>179</v>
      </c>
      <c r="AW590" s="182" t="s">
        <v>36</v>
      </c>
      <c r="AX590" s="182" t="s">
        <v>75</v>
      </c>
      <c r="AY590" s="184" t="s">
        <v>171</v>
      </c>
    </row>
    <row r="591" spans="2:51" s="182" customFormat="1" ht="12">
      <c r="B591" s="183"/>
      <c r="D591" s="176" t="s">
        <v>181</v>
      </c>
      <c r="E591" s="184" t="s">
        <v>3</v>
      </c>
      <c r="F591" s="185" t="s">
        <v>679</v>
      </c>
      <c r="H591" s="186">
        <v>-5.458</v>
      </c>
      <c r="L591" s="183"/>
      <c r="M591" s="187"/>
      <c r="N591" s="188"/>
      <c r="O591" s="188"/>
      <c r="P591" s="188"/>
      <c r="Q591" s="188"/>
      <c r="R591" s="188"/>
      <c r="S591" s="188"/>
      <c r="T591" s="189"/>
      <c r="AT591" s="184" t="s">
        <v>181</v>
      </c>
      <c r="AU591" s="184" t="s">
        <v>179</v>
      </c>
      <c r="AV591" s="182" t="s">
        <v>179</v>
      </c>
      <c r="AW591" s="182" t="s">
        <v>36</v>
      </c>
      <c r="AX591" s="182" t="s">
        <v>75</v>
      </c>
      <c r="AY591" s="184" t="s">
        <v>171</v>
      </c>
    </row>
    <row r="592" spans="2:51" s="182" customFormat="1" ht="12">
      <c r="B592" s="183"/>
      <c r="D592" s="176" t="s">
        <v>181</v>
      </c>
      <c r="E592" s="184" t="s">
        <v>3</v>
      </c>
      <c r="F592" s="185" t="s">
        <v>680</v>
      </c>
      <c r="H592" s="186">
        <v>-2.799</v>
      </c>
      <c r="L592" s="183"/>
      <c r="M592" s="187"/>
      <c r="N592" s="188"/>
      <c r="O592" s="188"/>
      <c r="P592" s="188"/>
      <c r="Q592" s="188"/>
      <c r="R592" s="188"/>
      <c r="S592" s="188"/>
      <c r="T592" s="189"/>
      <c r="AT592" s="184" t="s">
        <v>181</v>
      </c>
      <c r="AU592" s="184" t="s">
        <v>179</v>
      </c>
      <c r="AV592" s="182" t="s">
        <v>179</v>
      </c>
      <c r="AW592" s="182" t="s">
        <v>36</v>
      </c>
      <c r="AX592" s="182" t="s">
        <v>75</v>
      </c>
      <c r="AY592" s="184" t="s">
        <v>171</v>
      </c>
    </row>
    <row r="593" spans="2:51" s="182" customFormat="1" ht="12">
      <c r="B593" s="183"/>
      <c r="D593" s="176" t="s">
        <v>181</v>
      </c>
      <c r="E593" s="184" t="s">
        <v>3</v>
      </c>
      <c r="F593" s="185" t="s">
        <v>681</v>
      </c>
      <c r="H593" s="186">
        <v>-1.233</v>
      </c>
      <c r="L593" s="183"/>
      <c r="M593" s="187"/>
      <c r="N593" s="188"/>
      <c r="O593" s="188"/>
      <c r="P593" s="188"/>
      <c r="Q593" s="188"/>
      <c r="R593" s="188"/>
      <c r="S593" s="188"/>
      <c r="T593" s="189"/>
      <c r="AT593" s="184" t="s">
        <v>181</v>
      </c>
      <c r="AU593" s="184" t="s">
        <v>179</v>
      </c>
      <c r="AV593" s="182" t="s">
        <v>179</v>
      </c>
      <c r="AW593" s="182" t="s">
        <v>36</v>
      </c>
      <c r="AX593" s="182" t="s">
        <v>75</v>
      </c>
      <c r="AY593" s="184" t="s">
        <v>171</v>
      </c>
    </row>
    <row r="594" spans="2:51" s="207" customFormat="1" ht="12">
      <c r="B594" s="208"/>
      <c r="D594" s="176" t="s">
        <v>181</v>
      </c>
      <c r="E594" s="209" t="s">
        <v>3</v>
      </c>
      <c r="F594" s="210" t="s">
        <v>379</v>
      </c>
      <c r="H594" s="211">
        <v>294.37</v>
      </c>
      <c r="L594" s="208"/>
      <c r="M594" s="212"/>
      <c r="N594" s="213"/>
      <c r="O594" s="213"/>
      <c r="P594" s="213"/>
      <c r="Q594" s="213"/>
      <c r="R594" s="213"/>
      <c r="S594" s="213"/>
      <c r="T594" s="214"/>
      <c r="AT594" s="209" t="s">
        <v>181</v>
      </c>
      <c r="AU594" s="209" t="s">
        <v>179</v>
      </c>
      <c r="AV594" s="207" t="s">
        <v>193</v>
      </c>
      <c r="AW594" s="207" t="s">
        <v>36</v>
      </c>
      <c r="AX594" s="207" t="s">
        <v>75</v>
      </c>
      <c r="AY594" s="209" t="s">
        <v>171</v>
      </c>
    </row>
    <row r="595" spans="2:51" s="174" customFormat="1" ht="12">
      <c r="B595" s="175"/>
      <c r="D595" s="176" t="s">
        <v>181</v>
      </c>
      <c r="E595" s="177" t="s">
        <v>3</v>
      </c>
      <c r="F595" s="178" t="s">
        <v>682</v>
      </c>
      <c r="H595" s="177" t="s">
        <v>3</v>
      </c>
      <c r="L595" s="175"/>
      <c r="M595" s="179"/>
      <c r="N595" s="180"/>
      <c r="O595" s="180"/>
      <c r="P595" s="180"/>
      <c r="Q595" s="180"/>
      <c r="R595" s="180"/>
      <c r="S595" s="180"/>
      <c r="T595" s="181"/>
      <c r="AT595" s="177" t="s">
        <v>181</v>
      </c>
      <c r="AU595" s="177" t="s">
        <v>179</v>
      </c>
      <c r="AV595" s="174" t="s">
        <v>83</v>
      </c>
      <c r="AW595" s="174" t="s">
        <v>36</v>
      </c>
      <c r="AX595" s="174" t="s">
        <v>75</v>
      </c>
      <c r="AY595" s="177" t="s">
        <v>171</v>
      </c>
    </row>
    <row r="596" spans="2:51" s="182" customFormat="1" ht="12">
      <c r="B596" s="183"/>
      <c r="D596" s="176" t="s">
        <v>181</v>
      </c>
      <c r="E596" s="184" t="s">
        <v>3</v>
      </c>
      <c r="F596" s="185" t="s">
        <v>683</v>
      </c>
      <c r="H596" s="186">
        <v>133.881</v>
      </c>
      <c r="L596" s="183"/>
      <c r="M596" s="187"/>
      <c r="N596" s="188"/>
      <c r="O596" s="188"/>
      <c r="P596" s="188"/>
      <c r="Q596" s="188"/>
      <c r="R596" s="188"/>
      <c r="S596" s="188"/>
      <c r="T596" s="189"/>
      <c r="AT596" s="184" t="s">
        <v>181</v>
      </c>
      <c r="AU596" s="184" t="s">
        <v>179</v>
      </c>
      <c r="AV596" s="182" t="s">
        <v>179</v>
      </c>
      <c r="AW596" s="182" t="s">
        <v>36</v>
      </c>
      <c r="AX596" s="182" t="s">
        <v>75</v>
      </c>
      <c r="AY596" s="184" t="s">
        <v>171</v>
      </c>
    </row>
    <row r="597" spans="2:51" s="174" customFormat="1" ht="12">
      <c r="B597" s="175"/>
      <c r="D597" s="176" t="s">
        <v>181</v>
      </c>
      <c r="E597" s="177" t="s">
        <v>3</v>
      </c>
      <c r="F597" s="178" t="s">
        <v>358</v>
      </c>
      <c r="H597" s="177" t="s">
        <v>3</v>
      </c>
      <c r="L597" s="175"/>
      <c r="M597" s="179"/>
      <c r="N597" s="180"/>
      <c r="O597" s="180"/>
      <c r="P597" s="180"/>
      <c r="Q597" s="180"/>
      <c r="R597" s="180"/>
      <c r="S597" s="180"/>
      <c r="T597" s="181"/>
      <c r="AT597" s="177" t="s">
        <v>181</v>
      </c>
      <c r="AU597" s="177" t="s">
        <v>179</v>
      </c>
      <c r="AV597" s="174" t="s">
        <v>83</v>
      </c>
      <c r="AW597" s="174" t="s">
        <v>36</v>
      </c>
      <c r="AX597" s="174" t="s">
        <v>75</v>
      </c>
      <c r="AY597" s="177" t="s">
        <v>171</v>
      </c>
    </row>
    <row r="598" spans="2:51" s="182" customFormat="1" ht="12">
      <c r="B598" s="183"/>
      <c r="D598" s="176" t="s">
        <v>181</v>
      </c>
      <c r="E598" s="184" t="s">
        <v>3</v>
      </c>
      <c r="F598" s="185" t="s">
        <v>684</v>
      </c>
      <c r="H598" s="186">
        <v>-2.648</v>
      </c>
      <c r="L598" s="183"/>
      <c r="M598" s="187"/>
      <c r="N598" s="188"/>
      <c r="O598" s="188"/>
      <c r="P598" s="188"/>
      <c r="Q598" s="188"/>
      <c r="R598" s="188"/>
      <c r="S598" s="188"/>
      <c r="T598" s="189"/>
      <c r="AT598" s="184" t="s">
        <v>181</v>
      </c>
      <c r="AU598" s="184" t="s">
        <v>179</v>
      </c>
      <c r="AV598" s="182" t="s">
        <v>179</v>
      </c>
      <c r="AW598" s="182" t="s">
        <v>36</v>
      </c>
      <c r="AX598" s="182" t="s">
        <v>75</v>
      </c>
      <c r="AY598" s="184" t="s">
        <v>171</v>
      </c>
    </row>
    <row r="599" spans="2:51" s="182" customFormat="1" ht="12">
      <c r="B599" s="183"/>
      <c r="D599" s="176" t="s">
        <v>181</v>
      </c>
      <c r="E599" s="184" t="s">
        <v>3</v>
      </c>
      <c r="F599" s="185" t="s">
        <v>685</v>
      </c>
      <c r="H599" s="186">
        <v>-5.526</v>
      </c>
      <c r="L599" s="183"/>
      <c r="M599" s="187"/>
      <c r="N599" s="188"/>
      <c r="O599" s="188"/>
      <c r="P599" s="188"/>
      <c r="Q599" s="188"/>
      <c r="R599" s="188"/>
      <c r="S599" s="188"/>
      <c r="T599" s="189"/>
      <c r="AT599" s="184" t="s">
        <v>181</v>
      </c>
      <c r="AU599" s="184" t="s">
        <v>179</v>
      </c>
      <c r="AV599" s="182" t="s">
        <v>179</v>
      </c>
      <c r="AW599" s="182" t="s">
        <v>36</v>
      </c>
      <c r="AX599" s="182" t="s">
        <v>75</v>
      </c>
      <c r="AY599" s="184" t="s">
        <v>171</v>
      </c>
    </row>
    <row r="600" spans="2:51" s="182" customFormat="1" ht="12">
      <c r="B600" s="183"/>
      <c r="D600" s="176" t="s">
        <v>181</v>
      </c>
      <c r="E600" s="184" t="s">
        <v>3</v>
      </c>
      <c r="F600" s="185" t="s">
        <v>686</v>
      </c>
      <c r="H600" s="186">
        <v>-5.269</v>
      </c>
      <c r="L600" s="183"/>
      <c r="M600" s="187"/>
      <c r="N600" s="188"/>
      <c r="O600" s="188"/>
      <c r="P600" s="188"/>
      <c r="Q600" s="188"/>
      <c r="R600" s="188"/>
      <c r="S600" s="188"/>
      <c r="T600" s="189"/>
      <c r="AT600" s="184" t="s">
        <v>181</v>
      </c>
      <c r="AU600" s="184" t="s">
        <v>179</v>
      </c>
      <c r="AV600" s="182" t="s">
        <v>179</v>
      </c>
      <c r="AW600" s="182" t="s">
        <v>36</v>
      </c>
      <c r="AX600" s="182" t="s">
        <v>75</v>
      </c>
      <c r="AY600" s="184" t="s">
        <v>171</v>
      </c>
    </row>
    <row r="601" spans="2:51" s="182" customFormat="1" ht="12">
      <c r="B601" s="183"/>
      <c r="D601" s="176" t="s">
        <v>181</v>
      </c>
      <c r="E601" s="184" t="s">
        <v>3</v>
      </c>
      <c r="F601" s="185" t="s">
        <v>687</v>
      </c>
      <c r="H601" s="186">
        <v>-2.386</v>
      </c>
      <c r="L601" s="183"/>
      <c r="M601" s="187"/>
      <c r="N601" s="188"/>
      <c r="O601" s="188"/>
      <c r="P601" s="188"/>
      <c r="Q601" s="188"/>
      <c r="R601" s="188"/>
      <c r="S601" s="188"/>
      <c r="T601" s="189"/>
      <c r="AT601" s="184" t="s">
        <v>181</v>
      </c>
      <c r="AU601" s="184" t="s">
        <v>179</v>
      </c>
      <c r="AV601" s="182" t="s">
        <v>179</v>
      </c>
      <c r="AW601" s="182" t="s">
        <v>36</v>
      </c>
      <c r="AX601" s="182" t="s">
        <v>75</v>
      </c>
      <c r="AY601" s="184" t="s">
        <v>171</v>
      </c>
    </row>
    <row r="602" spans="2:51" s="182" customFormat="1" ht="12">
      <c r="B602" s="183"/>
      <c r="D602" s="176" t="s">
        <v>181</v>
      </c>
      <c r="E602" s="184" t="s">
        <v>3</v>
      </c>
      <c r="F602" s="185" t="s">
        <v>688</v>
      </c>
      <c r="H602" s="186">
        <v>-5.657</v>
      </c>
      <c r="L602" s="183"/>
      <c r="M602" s="187"/>
      <c r="N602" s="188"/>
      <c r="O602" s="188"/>
      <c r="P602" s="188"/>
      <c r="Q602" s="188"/>
      <c r="R602" s="188"/>
      <c r="S602" s="188"/>
      <c r="T602" s="189"/>
      <c r="AT602" s="184" t="s">
        <v>181</v>
      </c>
      <c r="AU602" s="184" t="s">
        <v>179</v>
      </c>
      <c r="AV602" s="182" t="s">
        <v>179</v>
      </c>
      <c r="AW602" s="182" t="s">
        <v>36</v>
      </c>
      <c r="AX602" s="182" t="s">
        <v>75</v>
      </c>
      <c r="AY602" s="184" t="s">
        <v>171</v>
      </c>
    </row>
    <row r="603" spans="2:51" s="182" customFormat="1" ht="12">
      <c r="B603" s="183"/>
      <c r="D603" s="176" t="s">
        <v>181</v>
      </c>
      <c r="E603" s="184" t="s">
        <v>3</v>
      </c>
      <c r="F603" s="185" t="s">
        <v>689</v>
      </c>
      <c r="H603" s="186">
        <v>-5.503</v>
      </c>
      <c r="L603" s="183"/>
      <c r="M603" s="187"/>
      <c r="N603" s="188"/>
      <c r="O603" s="188"/>
      <c r="P603" s="188"/>
      <c r="Q603" s="188"/>
      <c r="R603" s="188"/>
      <c r="S603" s="188"/>
      <c r="T603" s="189"/>
      <c r="AT603" s="184" t="s">
        <v>181</v>
      </c>
      <c r="AU603" s="184" t="s">
        <v>179</v>
      </c>
      <c r="AV603" s="182" t="s">
        <v>179</v>
      </c>
      <c r="AW603" s="182" t="s">
        <v>36</v>
      </c>
      <c r="AX603" s="182" t="s">
        <v>75</v>
      </c>
      <c r="AY603" s="184" t="s">
        <v>171</v>
      </c>
    </row>
    <row r="604" spans="2:51" s="207" customFormat="1" ht="12">
      <c r="B604" s="208"/>
      <c r="D604" s="176" t="s">
        <v>181</v>
      </c>
      <c r="E604" s="209" t="s">
        <v>3</v>
      </c>
      <c r="F604" s="210" t="s">
        <v>379</v>
      </c>
      <c r="H604" s="211">
        <v>106.892</v>
      </c>
      <c r="L604" s="208"/>
      <c r="M604" s="212"/>
      <c r="N604" s="213"/>
      <c r="O604" s="213"/>
      <c r="P604" s="213"/>
      <c r="Q604" s="213"/>
      <c r="R604" s="213"/>
      <c r="S604" s="213"/>
      <c r="T604" s="214"/>
      <c r="AT604" s="209" t="s">
        <v>181</v>
      </c>
      <c r="AU604" s="209" t="s">
        <v>179</v>
      </c>
      <c r="AV604" s="207" t="s">
        <v>193</v>
      </c>
      <c r="AW604" s="207" t="s">
        <v>36</v>
      </c>
      <c r="AX604" s="207" t="s">
        <v>75</v>
      </c>
      <c r="AY604" s="209" t="s">
        <v>171</v>
      </c>
    </row>
    <row r="605" spans="2:51" s="174" customFormat="1" ht="12">
      <c r="B605" s="175"/>
      <c r="D605" s="176" t="s">
        <v>181</v>
      </c>
      <c r="E605" s="177" t="s">
        <v>3</v>
      </c>
      <c r="F605" s="178" t="s">
        <v>690</v>
      </c>
      <c r="H605" s="177" t="s">
        <v>3</v>
      </c>
      <c r="L605" s="175"/>
      <c r="M605" s="179"/>
      <c r="N605" s="180"/>
      <c r="O605" s="180"/>
      <c r="P605" s="180"/>
      <c r="Q605" s="180"/>
      <c r="R605" s="180"/>
      <c r="S605" s="180"/>
      <c r="T605" s="181"/>
      <c r="AT605" s="177" t="s">
        <v>181</v>
      </c>
      <c r="AU605" s="177" t="s">
        <v>179</v>
      </c>
      <c r="AV605" s="174" t="s">
        <v>83</v>
      </c>
      <c r="AW605" s="174" t="s">
        <v>36</v>
      </c>
      <c r="AX605" s="174" t="s">
        <v>75</v>
      </c>
      <c r="AY605" s="177" t="s">
        <v>171</v>
      </c>
    </row>
    <row r="606" spans="2:51" s="182" customFormat="1" ht="12">
      <c r="B606" s="183"/>
      <c r="D606" s="176" t="s">
        <v>181</v>
      </c>
      <c r="E606" s="184" t="s">
        <v>3</v>
      </c>
      <c r="F606" s="185" t="s">
        <v>691</v>
      </c>
      <c r="H606" s="186">
        <v>48.694</v>
      </c>
      <c r="L606" s="183"/>
      <c r="M606" s="187"/>
      <c r="N606" s="188"/>
      <c r="O606" s="188"/>
      <c r="P606" s="188"/>
      <c r="Q606" s="188"/>
      <c r="R606" s="188"/>
      <c r="S606" s="188"/>
      <c r="T606" s="189"/>
      <c r="AT606" s="184" t="s">
        <v>181</v>
      </c>
      <c r="AU606" s="184" t="s">
        <v>179</v>
      </c>
      <c r="AV606" s="182" t="s">
        <v>179</v>
      </c>
      <c r="AW606" s="182" t="s">
        <v>36</v>
      </c>
      <c r="AX606" s="182" t="s">
        <v>75</v>
      </c>
      <c r="AY606" s="184" t="s">
        <v>171</v>
      </c>
    </row>
    <row r="607" spans="2:51" s="190" customFormat="1" ht="12">
      <c r="B607" s="191"/>
      <c r="D607" s="176" t="s">
        <v>181</v>
      </c>
      <c r="E607" s="192" t="s">
        <v>3</v>
      </c>
      <c r="F607" s="193" t="s">
        <v>184</v>
      </c>
      <c r="H607" s="194">
        <v>449.956</v>
      </c>
      <c r="L607" s="191"/>
      <c r="M607" s="195"/>
      <c r="N607" s="196"/>
      <c r="O607" s="196"/>
      <c r="P607" s="196"/>
      <c r="Q607" s="196"/>
      <c r="R607" s="196"/>
      <c r="S607" s="196"/>
      <c r="T607" s="197"/>
      <c r="AT607" s="192" t="s">
        <v>181</v>
      </c>
      <c r="AU607" s="192" t="s">
        <v>179</v>
      </c>
      <c r="AV607" s="190" t="s">
        <v>178</v>
      </c>
      <c r="AW607" s="190" t="s">
        <v>36</v>
      </c>
      <c r="AX607" s="190" t="s">
        <v>83</v>
      </c>
      <c r="AY607" s="192" t="s">
        <v>171</v>
      </c>
    </row>
    <row r="608" spans="1:65" s="92" customFormat="1" ht="16.5" customHeight="1">
      <c r="A608" s="89"/>
      <c r="B608" s="90"/>
      <c r="C608" s="198" t="s">
        <v>700</v>
      </c>
      <c r="D608" s="198" t="s">
        <v>248</v>
      </c>
      <c r="E608" s="199" t="s">
        <v>701</v>
      </c>
      <c r="F608" s="200" t="s">
        <v>702</v>
      </c>
      <c r="G608" s="201" t="s">
        <v>176</v>
      </c>
      <c r="H608" s="202">
        <v>472.454</v>
      </c>
      <c r="I608" s="78"/>
      <c r="J608" s="203">
        <f>ROUND(I608*H608,2)</f>
        <v>0</v>
      </c>
      <c r="K608" s="200" t="s">
        <v>177</v>
      </c>
      <c r="L608" s="204"/>
      <c r="M608" s="205" t="s">
        <v>3</v>
      </c>
      <c r="N608" s="206" t="s">
        <v>47</v>
      </c>
      <c r="O608" s="169"/>
      <c r="P608" s="170">
        <f>O608*H608</f>
        <v>0</v>
      </c>
      <c r="Q608" s="170">
        <v>0.0034</v>
      </c>
      <c r="R608" s="170">
        <f>Q608*H608</f>
        <v>1.6063436</v>
      </c>
      <c r="S608" s="170">
        <v>0</v>
      </c>
      <c r="T608" s="171">
        <f>S608*H608</f>
        <v>0</v>
      </c>
      <c r="U608" s="89"/>
      <c r="V608" s="89"/>
      <c r="W608" s="89"/>
      <c r="X608" s="89"/>
      <c r="Y608" s="89"/>
      <c r="Z608" s="89"/>
      <c r="AA608" s="89"/>
      <c r="AB608" s="89"/>
      <c r="AC608" s="89"/>
      <c r="AD608" s="89"/>
      <c r="AE608" s="89"/>
      <c r="AR608" s="172" t="s">
        <v>219</v>
      </c>
      <c r="AT608" s="172" t="s">
        <v>248</v>
      </c>
      <c r="AU608" s="172" t="s">
        <v>179</v>
      </c>
      <c r="AY608" s="82" t="s">
        <v>171</v>
      </c>
      <c r="BE608" s="173">
        <f>IF(N608="základní",J608,0)</f>
        <v>0</v>
      </c>
      <c r="BF608" s="173">
        <f>IF(N608="snížená",J608,0)</f>
        <v>0</v>
      </c>
      <c r="BG608" s="173">
        <f>IF(N608="zákl. přenesená",J608,0)</f>
        <v>0</v>
      </c>
      <c r="BH608" s="173">
        <f>IF(N608="sníž. přenesená",J608,0)</f>
        <v>0</v>
      </c>
      <c r="BI608" s="173">
        <f>IF(N608="nulová",J608,0)</f>
        <v>0</v>
      </c>
      <c r="BJ608" s="82" t="s">
        <v>179</v>
      </c>
      <c r="BK608" s="173">
        <f>ROUND(I608*H608,2)</f>
        <v>0</v>
      </c>
      <c r="BL608" s="82" t="s">
        <v>178</v>
      </c>
      <c r="BM608" s="172" t="s">
        <v>703</v>
      </c>
    </row>
    <row r="609" spans="2:51" s="182" customFormat="1" ht="12">
      <c r="B609" s="183"/>
      <c r="D609" s="176" t="s">
        <v>181</v>
      </c>
      <c r="F609" s="185" t="s">
        <v>704</v>
      </c>
      <c r="H609" s="186">
        <v>472.454</v>
      </c>
      <c r="L609" s="183"/>
      <c r="M609" s="187"/>
      <c r="N609" s="188"/>
      <c r="O609" s="188"/>
      <c r="P609" s="188"/>
      <c r="Q609" s="188"/>
      <c r="R609" s="188"/>
      <c r="S609" s="188"/>
      <c r="T609" s="189"/>
      <c r="AT609" s="184" t="s">
        <v>181</v>
      </c>
      <c r="AU609" s="184" t="s">
        <v>179</v>
      </c>
      <c r="AV609" s="182" t="s">
        <v>179</v>
      </c>
      <c r="AW609" s="182" t="s">
        <v>4</v>
      </c>
      <c r="AX609" s="182" t="s">
        <v>83</v>
      </c>
      <c r="AY609" s="184" t="s">
        <v>171</v>
      </c>
    </row>
    <row r="610" spans="1:65" s="92" customFormat="1" ht="24">
      <c r="A610" s="89"/>
      <c r="B610" s="90"/>
      <c r="C610" s="161" t="s">
        <v>705</v>
      </c>
      <c r="D610" s="161" t="s">
        <v>173</v>
      </c>
      <c r="E610" s="162" t="s">
        <v>706</v>
      </c>
      <c r="F610" s="163" t="s">
        <v>707</v>
      </c>
      <c r="G610" s="164" t="s">
        <v>256</v>
      </c>
      <c r="H610" s="165">
        <v>189.873</v>
      </c>
      <c r="I610" s="75"/>
      <c r="J610" s="166">
        <f>ROUND(I610*H610,2)</f>
        <v>0</v>
      </c>
      <c r="K610" s="163" t="s">
        <v>177</v>
      </c>
      <c r="L610" s="90"/>
      <c r="M610" s="167" t="s">
        <v>3</v>
      </c>
      <c r="N610" s="168" t="s">
        <v>47</v>
      </c>
      <c r="O610" s="169"/>
      <c r="P610" s="170">
        <f>O610*H610</f>
        <v>0</v>
      </c>
      <c r="Q610" s="170">
        <v>0.00176</v>
      </c>
      <c r="R610" s="170">
        <f>Q610*H610</f>
        <v>0.33417648</v>
      </c>
      <c r="S610" s="170">
        <v>0</v>
      </c>
      <c r="T610" s="171">
        <f>S610*H610</f>
        <v>0</v>
      </c>
      <c r="U610" s="89"/>
      <c r="V610" s="89"/>
      <c r="W610" s="89"/>
      <c r="X610" s="89"/>
      <c r="Y610" s="89"/>
      <c r="Z610" s="89"/>
      <c r="AA610" s="89"/>
      <c r="AB610" s="89"/>
      <c r="AC610" s="89"/>
      <c r="AD610" s="89"/>
      <c r="AE610" s="89"/>
      <c r="AR610" s="172" t="s">
        <v>178</v>
      </c>
      <c r="AT610" s="172" t="s">
        <v>173</v>
      </c>
      <c r="AU610" s="172" t="s">
        <v>179</v>
      </c>
      <c r="AY610" s="82" t="s">
        <v>171</v>
      </c>
      <c r="BE610" s="173">
        <f>IF(N610="základní",J610,0)</f>
        <v>0</v>
      </c>
      <c r="BF610" s="173">
        <f>IF(N610="snížená",J610,0)</f>
        <v>0</v>
      </c>
      <c r="BG610" s="173">
        <f>IF(N610="zákl. přenesená",J610,0)</f>
        <v>0</v>
      </c>
      <c r="BH610" s="173">
        <f>IF(N610="sníž. přenesená",J610,0)</f>
        <v>0</v>
      </c>
      <c r="BI610" s="173">
        <f>IF(N610="nulová",J610,0)</f>
        <v>0</v>
      </c>
      <c r="BJ610" s="82" t="s">
        <v>179</v>
      </c>
      <c r="BK610" s="173">
        <f>ROUND(I610*H610,2)</f>
        <v>0</v>
      </c>
      <c r="BL610" s="82" t="s">
        <v>178</v>
      </c>
      <c r="BM610" s="172" t="s">
        <v>708</v>
      </c>
    </row>
    <row r="611" spans="2:51" s="174" customFormat="1" ht="12">
      <c r="B611" s="175"/>
      <c r="D611" s="176" t="s">
        <v>181</v>
      </c>
      <c r="E611" s="177" t="s">
        <v>3</v>
      </c>
      <c r="F611" s="178" t="s">
        <v>666</v>
      </c>
      <c r="H611" s="177" t="s">
        <v>3</v>
      </c>
      <c r="L611" s="175"/>
      <c r="M611" s="179"/>
      <c r="N611" s="180"/>
      <c r="O611" s="180"/>
      <c r="P611" s="180"/>
      <c r="Q611" s="180"/>
      <c r="R611" s="180"/>
      <c r="S611" s="180"/>
      <c r="T611" s="181"/>
      <c r="AT611" s="177" t="s">
        <v>181</v>
      </c>
      <c r="AU611" s="177" t="s">
        <v>179</v>
      </c>
      <c r="AV611" s="174" t="s">
        <v>83</v>
      </c>
      <c r="AW611" s="174" t="s">
        <v>36</v>
      </c>
      <c r="AX611" s="174" t="s">
        <v>75</v>
      </c>
      <c r="AY611" s="177" t="s">
        <v>171</v>
      </c>
    </row>
    <row r="612" spans="2:51" s="182" customFormat="1" ht="22.5">
      <c r="B612" s="183"/>
      <c r="D612" s="176" t="s">
        <v>181</v>
      </c>
      <c r="E612" s="184" t="s">
        <v>3</v>
      </c>
      <c r="F612" s="185" t="s">
        <v>709</v>
      </c>
      <c r="H612" s="186">
        <v>31.152</v>
      </c>
      <c r="L612" s="183"/>
      <c r="M612" s="187"/>
      <c r="N612" s="188"/>
      <c r="O612" s="188"/>
      <c r="P612" s="188"/>
      <c r="Q612" s="188"/>
      <c r="R612" s="188"/>
      <c r="S612" s="188"/>
      <c r="T612" s="189"/>
      <c r="AT612" s="184" t="s">
        <v>181</v>
      </c>
      <c r="AU612" s="184" t="s">
        <v>179</v>
      </c>
      <c r="AV612" s="182" t="s">
        <v>179</v>
      </c>
      <c r="AW612" s="182" t="s">
        <v>36</v>
      </c>
      <c r="AX612" s="182" t="s">
        <v>75</v>
      </c>
      <c r="AY612" s="184" t="s">
        <v>171</v>
      </c>
    </row>
    <row r="613" spans="2:51" s="182" customFormat="1" ht="22.5">
      <c r="B613" s="183"/>
      <c r="D613" s="176" t="s">
        <v>181</v>
      </c>
      <c r="E613" s="184" t="s">
        <v>3</v>
      </c>
      <c r="F613" s="185" t="s">
        <v>710</v>
      </c>
      <c r="H613" s="186">
        <v>31.831</v>
      </c>
      <c r="L613" s="183"/>
      <c r="M613" s="187"/>
      <c r="N613" s="188"/>
      <c r="O613" s="188"/>
      <c r="P613" s="188"/>
      <c r="Q613" s="188"/>
      <c r="R613" s="188"/>
      <c r="S613" s="188"/>
      <c r="T613" s="189"/>
      <c r="AT613" s="184" t="s">
        <v>181</v>
      </c>
      <c r="AU613" s="184" t="s">
        <v>179</v>
      </c>
      <c r="AV613" s="182" t="s">
        <v>179</v>
      </c>
      <c r="AW613" s="182" t="s">
        <v>36</v>
      </c>
      <c r="AX613" s="182" t="s">
        <v>75</v>
      </c>
      <c r="AY613" s="184" t="s">
        <v>171</v>
      </c>
    </row>
    <row r="614" spans="2:51" s="182" customFormat="1" ht="12">
      <c r="B614" s="183"/>
      <c r="D614" s="176" t="s">
        <v>181</v>
      </c>
      <c r="E614" s="184" t="s">
        <v>3</v>
      </c>
      <c r="F614" s="185" t="s">
        <v>711</v>
      </c>
      <c r="H614" s="186">
        <v>11.625</v>
      </c>
      <c r="L614" s="183"/>
      <c r="M614" s="187"/>
      <c r="N614" s="188"/>
      <c r="O614" s="188"/>
      <c r="P614" s="188"/>
      <c r="Q614" s="188"/>
      <c r="R614" s="188"/>
      <c r="S614" s="188"/>
      <c r="T614" s="189"/>
      <c r="AT614" s="184" t="s">
        <v>181</v>
      </c>
      <c r="AU614" s="184" t="s">
        <v>179</v>
      </c>
      <c r="AV614" s="182" t="s">
        <v>179</v>
      </c>
      <c r="AW614" s="182" t="s">
        <v>36</v>
      </c>
      <c r="AX614" s="182" t="s">
        <v>75</v>
      </c>
      <c r="AY614" s="184" t="s">
        <v>171</v>
      </c>
    </row>
    <row r="615" spans="2:51" s="174" customFormat="1" ht="12">
      <c r="B615" s="175"/>
      <c r="D615" s="176" t="s">
        <v>181</v>
      </c>
      <c r="E615" s="177" t="s">
        <v>3</v>
      </c>
      <c r="F615" s="178" t="s">
        <v>674</v>
      </c>
      <c r="H615" s="177" t="s">
        <v>3</v>
      </c>
      <c r="L615" s="175"/>
      <c r="M615" s="179"/>
      <c r="N615" s="180"/>
      <c r="O615" s="180"/>
      <c r="P615" s="180"/>
      <c r="Q615" s="180"/>
      <c r="R615" s="180"/>
      <c r="S615" s="180"/>
      <c r="T615" s="181"/>
      <c r="AT615" s="177" t="s">
        <v>181</v>
      </c>
      <c r="AU615" s="177" t="s">
        <v>179</v>
      </c>
      <c r="AV615" s="174" t="s">
        <v>83</v>
      </c>
      <c r="AW615" s="174" t="s">
        <v>36</v>
      </c>
      <c r="AX615" s="174" t="s">
        <v>75</v>
      </c>
      <c r="AY615" s="177" t="s">
        <v>171</v>
      </c>
    </row>
    <row r="616" spans="2:51" s="182" customFormat="1" ht="22.5">
      <c r="B616" s="183"/>
      <c r="D616" s="176" t="s">
        <v>181</v>
      </c>
      <c r="E616" s="184" t="s">
        <v>3</v>
      </c>
      <c r="F616" s="185" t="s">
        <v>712</v>
      </c>
      <c r="H616" s="186">
        <v>28.276</v>
      </c>
      <c r="L616" s="183"/>
      <c r="M616" s="187"/>
      <c r="N616" s="188"/>
      <c r="O616" s="188"/>
      <c r="P616" s="188"/>
      <c r="Q616" s="188"/>
      <c r="R616" s="188"/>
      <c r="S616" s="188"/>
      <c r="T616" s="189"/>
      <c r="AT616" s="184" t="s">
        <v>181</v>
      </c>
      <c r="AU616" s="184" t="s">
        <v>179</v>
      </c>
      <c r="AV616" s="182" t="s">
        <v>179</v>
      </c>
      <c r="AW616" s="182" t="s">
        <v>36</v>
      </c>
      <c r="AX616" s="182" t="s">
        <v>75</v>
      </c>
      <c r="AY616" s="184" t="s">
        <v>171</v>
      </c>
    </row>
    <row r="617" spans="2:51" s="182" customFormat="1" ht="22.5">
      <c r="B617" s="183"/>
      <c r="D617" s="176" t="s">
        <v>181</v>
      </c>
      <c r="E617" s="184" t="s">
        <v>3</v>
      </c>
      <c r="F617" s="185" t="s">
        <v>713</v>
      </c>
      <c r="H617" s="186">
        <v>26.432</v>
      </c>
      <c r="L617" s="183"/>
      <c r="M617" s="187"/>
      <c r="N617" s="188"/>
      <c r="O617" s="188"/>
      <c r="P617" s="188"/>
      <c r="Q617" s="188"/>
      <c r="R617" s="188"/>
      <c r="S617" s="188"/>
      <c r="T617" s="189"/>
      <c r="AT617" s="184" t="s">
        <v>181</v>
      </c>
      <c r="AU617" s="184" t="s">
        <v>179</v>
      </c>
      <c r="AV617" s="182" t="s">
        <v>179</v>
      </c>
      <c r="AW617" s="182" t="s">
        <v>36</v>
      </c>
      <c r="AX617" s="182" t="s">
        <v>75</v>
      </c>
      <c r="AY617" s="184" t="s">
        <v>171</v>
      </c>
    </row>
    <row r="618" spans="2:51" s="182" customFormat="1" ht="12">
      <c r="B618" s="183"/>
      <c r="D618" s="176" t="s">
        <v>181</v>
      </c>
      <c r="E618" s="184" t="s">
        <v>3</v>
      </c>
      <c r="F618" s="185" t="s">
        <v>714</v>
      </c>
      <c r="H618" s="186">
        <v>9.756</v>
      </c>
      <c r="L618" s="183"/>
      <c r="M618" s="187"/>
      <c r="N618" s="188"/>
      <c r="O618" s="188"/>
      <c r="P618" s="188"/>
      <c r="Q618" s="188"/>
      <c r="R618" s="188"/>
      <c r="S618" s="188"/>
      <c r="T618" s="189"/>
      <c r="AT618" s="184" t="s">
        <v>181</v>
      </c>
      <c r="AU618" s="184" t="s">
        <v>179</v>
      </c>
      <c r="AV618" s="182" t="s">
        <v>179</v>
      </c>
      <c r="AW618" s="182" t="s">
        <v>36</v>
      </c>
      <c r="AX618" s="182" t="s">
        <v>75</v>
      </c>
      <c r="AY618" s="184" t="s">
        <v>171</v>
      </c>
    </row>
    <row r="619" spans="2:51" s="207" customFormat="1" ht="12">
      <c r="B619" s="208"/>
      <c r="D619" s="176" t="s">
        <v>181</v>
      </c>
      <c r="E619" s="209" t="s">
        <v>3</v>
      </c>
      <c r="F619" s="210" t="s">
        <v>379</v>
      </c>
      <c r="H619" s="211">
        <v>139.072</v>
      </c>
      <c r="L619" s="208"/>
      <c r="M619" s="212"/>
      <c r="N619" s="213"/>
      <c r="O619" s="213"/>
      <c r="P619" s="213"/>
      <c r="Q619" s="213"/>
      <c r="R619" s="213"/>
      <c r="S619" s="213"/>
      <c r="T619" s="214"/>
      <c r="AT619" s="209" t="s">
        <v>181</v>
      </c>
      <c r="AU619" s="209" t="s">
        <v>179</v>
      </c>
      <c r="AV619" s="207" t="s">
        <v>193</v>
      </c>
      <c r="AW619" s="207" t="s">
        <v>36</v>
      </c>
      <c r="AX619" s="207" t="s">
        <v>75</v>
      </c>
      <c r="AY619" s="209" t="s">
        <v>171</v>
      </c>
    </row>
    <row r="620" spans="2:51" s="174" customFormat="1" ht="12">
      <c r="B620" s="175"/>
      <c r="D620" s="176" t="s">
        <v>181</v>
      </c>
      <c r="E620" s="177" t="s">
        <v>3</v>
      </c>
      <c r="F620" s="178" t="s">
        <v>682</v>
      </c>
      <c r="H620" s="177" t="s">
        <v>3</v>
      </c>
      <c r="L620" s="175"/>
      <c r="M620" s="179"/>
      <c r="N620" s="180"/>
      <c r="O620" s="180"/>
      <c r="P620" s="180"/>
      <c r="Q620" s="180"/>
      <c r="R620" s="180"/>
      <c r="S620" s="180"/>
      <c r="T620" s="181"/>
      <c r="AT620" s="177" t="s">
        <v>181</v>
      </c>
      <c r="AU620" s="177" t="s">
        <v>179</v>
      </c>
      <c r="AV620" s="174" t="s">
        <v>83</v>
      </c>
      <c r="AW620" s="174" t="s">
        <v>36</v>
      </c>
      <c r="AX620" s="174" t="s">
        <v>75</v>
      </c>
      <c r="AY620" s="177" t="s">
        <v>171</v>
      </c>
    </row>
    <row r="621" spans="2:51" s="182" customFormat="1" ht="22.5">
      <c r="B621" s="183"/>
      <c r="D621" s="176" t="s">
        <v>181</v>
      </c>
      <c r="E621" s="184" t="s">
        <v>3</v>
      </c>
      <c r="F621" s="185" t="s">
        <v>715</v>
      </c>
      <c r="H621" s="186">
        <v>34.867</v>
      </c>
      <c r="L621" s="183"/>
      <c r="M621" s="187"/>
      <c r="N621" s="188"/>
      <c r="O621" s="188"/>
      <c r="P621" s="188"/>
      <c r="Q621" s="188"/>
      <c r="R621" s="188"/>
      <c r="S621" s="188"/>
      <c r="T621" s="189"/>
      <c r="AT621" s="184" t="s">
        <v>181</v>
      </c>
      <c r="AU621" s="184" t="s">
        <v>179</v>
      </c>
      <c r="AV621" s="182" t="s">
        <v>179</v>
      </c>
      <c r="AW621" s="182" t="s">
        <v>36</v>
      </c>
      <c r="AX621" s="182" t="s">
        <v>75</v>
      </c>
      <c r="AY621" s="184" t="s">
        <v>171</v>
      </c>
    </row>
    <row r="622" spans="2:51" s="182" customFormat="1" ht="12">
      <c r="B622" s="183"/>
      <c r="D622" s="176" t="s">
        <v>181</v>
      </c>
      <c r="E622" s="184" t="s">
        <v>3</v>
      </c>
      <c r="F622" s="185" t="s">
        <v>716</v>
      </c>
      <c r="H622" s="186">
        <v>15.934</v>
      </c>
      <c r="L622" s="183"/>
      <c r="M622" s="187"/>
      <c r="N622" s="188"/>
      <c r="O622" s="188"/>
      <c r="P622" s="188"/>
      <c r="Q622" s="188"/>
      <c r="R622" s="188"/>
      <c r="S622" s="188"/>
      <c r="T622" s="189"/>
      <c r="AT622" s="184" t="s">
        <v>181</v>
      </c>
      <c r="AU622" s="184" t="s">
        <v>179</v>
      </c>
      <c r="AV622" s="182" t="s">
        <v>179</v>
      </c>
      <c r="AW622" s="182" t="s">
        <v>36</v>
      </c>
      <c r="AX622" s="182" t="s">
        <v>75</v>
      </c>
      <c r="AY622" s="184" t="s">
        <v>171</v>
      </c>
    </row>
    <row r="623" spans="2:51" s="207" customFormat="1" ht="12">
      <c r="B623" s="208"/>
      <c r="D623" s="176" t="s">
        <v>181</v>
      </c>
      <c r="E623" s="209" t="s">
        <v>3</v>
      </c>
      <c r="F623" s="210" t="s">
        <v>379</v>
      </c>
      <c r="H623" s="211">
        <v>50.801</v>
      </c>
      <c r="L623" s="208"/>
      <c r="M623" s="212"/>
      <c r="N623" s="213"/>
      <c r="O623" s="213"/>
      <c r="P623" s="213"/>
      <c r="Q623" s="213"/>
      <c r="R623" s="213"/>
      <c r="S623" s="213"/>
      <c r="T623" s="214"/>
      <c r="AT623" s="209" t="s">
        <v>181</v>
      </c>
      <c r="AU623" s="209" t="s">
        <v>179</v>
      </c>
      <c r="AV623" s="207" t="s">
        <v>193</v>
      </c>
      <c r="AW623" s="207" t="s">
        <v>36</v>
      </c>
      <c r="AX623" s="207" t="s">
        <v>75</v>
      </c>
      <c r="AY623" s="209" t="s">
        <v>171</v>
      </c>
    </row>
    <row r="624" spans="2:51" s="190" customFormat="1" ht="12">
      <c r="B624" s="191"/>
      <c r="D624" s="176" t="s">
        <v>181</v>
      </c>
      <c r="E624" s="192" t="s">
        <v>3</v>
      </c>
      <c r="F624" s="193" t="s">
        <v>184</v>
      </c>
      <c r="H624" s="194">
        <v>189.873</v>
      </c>
      <c r="L624" s="191"/>
      <c r="M624" s="195"/>
      <c r="N624" s="196"/>
      <c r="O624" s="196"/>
      <c r="P624" s="196"/>
      <c r="Q624" s="196"/>
      <c r="R624" s="196"/>
      <c r="S624" s="196"/>
      <c r="T624" s="197"/>
      <c r="AT624" s="192" t="s">
        <v>181</v>
      </c>
      <c r="AU624" s="192" t="s">
        <v>179</v>
      </c>
      <c r="AV624" s="190" t="s">
        <v>178</v>
      </c>
      <c r="AW624" s="190" t="s">
        <v>36</v>
      </c>
      <c r="AX624" s="190" t="s">
        <v>83</v>
      </c>
      <c r="AY624" s="192" t="s">
        <v>171</v>
      </c>
    </row>
    <row r="625" spans="1:65" s="92" customFormat="1" ht="16.5" customHeight="1">
      <c r="A625" s="89"/>
      <c r="B625" s="90"/>
      <c r="C625" s="161" t="s">
        <v>717</v>
      </c>
      <c r="D625" s="161" t="s">
        <v>173</v>
      </c>
      <c r="E625" s="162" t="s">
        <v>718</v>
      </c>
      <c r="F625" s="163" t="s">
        <v>719</v>
      </c>
      <c r="G625" s="164" t="s">
        <v>256</v>
      </c>
      <c r="H625" s="165">
        <v>515.007</v>
      </c>
      <c r="I625" s="75"/>
      <c r="J625" s="166">
        <f>ROUND(I625*H625,2)</f>
        <v>0</v>
      </c>
      <c r="K625" s="163" t="s">
        <v>177</v>
      </c>
      <c r="L625" s="90"/>
      <c r="M625" s="167" t="s">
        <v>3</v>
      </c>
      <c r="N625" s="168" t="s">
        <v>47</v>
      </c>
      <c r="O625" s="169"/>
      <c r="P625" s="170">
        <f>O625*H625</f>
        <v>0</v>
      </c>
      <c r="Q625" s="170">
        <v>0</v>
      </c>
      <c r="R625" s="170">
        <f>Q625*H625</f>
        <v>0</v>
      </c>
      <c r="S625" s="170">
        <v>0</v>
      </c>
      <c r="T625" s="171">
        <f>S625*H625</f>
        <v>0</v>
      </c>
      <c r="U625" s="89"/>
      <c r="V625" s="89"/>
      <c r="W625" s="89"/>
      <c r="X625" s="89"/>
      <c r="Y625" s="89"/>
      <c r="Z625" s="89"/>
      <c r="AA625" s="89"/>
      <c r="AB625" s="89"/>
      <c r="AC625" s="89"/>
      <c r="AD625" s="89"/>
      <c r="AE625" s="89"/>
      <c r="AR625" s="172" t="s">
        <v>178</v>
      </c>
      <c r="AT625" s="172" t="s">
        <v>173</v>
      </c>
      <c r="AU625" s="172" t="s">
        <v>179</v>
      </c>
      <c r="AY625" s="82" t="s">
        <v>171</v>
      </c>
      <c r="BE625" s="173">
        <f>IF(N625="základní",J625,0)</f>
        <v>0</v>
      </c>
      <c r="BF625" s="173">
        <f>IF(N625="snížená",J625,0)</f>
        <v>0</v>
      </c>
      <c r="BG625" s="173">
        <f>IF(N625="zákl. přenesená",J625,0)</f>
        <v>0</v>
      </c>
      <c r="BH625" s="173">
        <f>IF(N625="sníž. přenesená",J625,0)</f>
        <v>0</v>
      </c>
      <c r="BI625" s="173">
        <f>IF(N625="nulová",J625,0)</f>
        <v>0</v>
      </c>
      <c r="BJ625" s="82" t="s">
        <v>179</v>
      </c>
      <c r="BK625" s="173">
        <f>ROUND(I625*H625,2)</f>
        <v>0</v>
      </c>
      <c r="BL625" s="82" t="s">
        <v>178</v>
      </c>
      <c r="BM625" s="172" t="s">
        <v>720</v>
      </c>
    </row>
    <row r="626" spans="1:65" s="92" customFormat="1" ht="16.5" customHeight="1">
      <c r="A626" s="89"/>
      <c r="B626" s="90"/>
      <c r="C626" s="198" t="s">
        <v>721</v>
      </c>
      <c r="D626" s="198" t="s">
        <v>248</v>
      </c>
      <c r="E626" s="199" t="s">
        <v>722</v>
      </c>
      <c r="F626" s="200" t="s">
        <v>723</v>
      </c>
      <c r="G626" s="201" t="s">
        <v>256</v>
      </c>
      <c r="H626" s="202">
        <v>261.634</v>
      </c>
      <c r="I626" s="78"/>
      <c r="J626" s="203">
        <f>ROUND(I626*H626,2)</f>
        <v>0</v>
      </c>
      <c r="K626" s="200" t="s">
        <v>177</v>
      </c>
      <c r="L626" s="204"/>
      <c r="M626" s="205" t="s">
        <v>3</v>
      </c>
      <c r="N626" s="206" t="s">
        <v>47</v>
      </c>
      <c r="O626" s="169"/>
      <c r="P626" s="170">
        <f>O626*H626</f>
        <v>0</v>
      </c>
      <c r="Q626" s="170">
        <v>3E-05</v>
      </c>
      <c r="R626" s="170">
        <f>Q626*H626</f>
        <v>0.00784902</v>
      </c>
      <c r="S626" s="170">
        <v>0</v>
      </c>
      <c r="T626" s="171">
        <f>S626*H626</f>
        <v>0</v>
      </c>
      <c r="U626" s="89"/>
      <c r="V626" s="89"/>
      <c r="W626" s="89"/>
      <c r="X626" s="89"/>
      <c r="Y626" s="89"/>
      <c r="Z626" s="89"/>
      <c r="AA626" s="89"/>
      <c r="AB626" s="89"/>
      <c r="AC626" s="89"/>
      <c r="AD626" s="89"/>
      <c r="AE626" s="89"/>
      <c r="AR626" s="172" t="s">
        <v>219</v>
      </c>
      <c r="AT626" s="172" t="s">
        <v>248</v>
      </c>
      <c r="AU626" s="172" t="s">
        <v>179</v>
      </c>
      <c r="AY626" s="82" t="s">
        <v>171</v>
      </c>
      <c r="BE626" s="173">
        <f>IF(N626="základní",J626,0)</f>
        <v>0</v>
      </c>
      <c r="BF626" s="173">
        <f>IF(N626="snížená",J626,0)</f>
        <v>0</v>
      </c>
      <c r="BG626" s="173">
        <f>IF(N626="zákl. přenesená",J626,0)</f>
        <v>0</v>
      </c>
      <c r="BH626" s="173">
        <f>IF(N626="sníž. přenesená",J626,0)</f>
        <v>0</v>
      </c>
      <c r="BI626" s="173">
        <f>IF(N626="nulová",J626,0)</f>
        <v>0</v>
      </c>
      <c r="BJ626" s="82" t="s">
        <v>179</v>
      </c>
      <c r="BK626" s="173">
        <f>ROUND(I626*H626,2)</f>
        <v>0</v>
      </c>
      <c r="BL626" s="82" t="s">
        <v>178</v>
      </c>
      <c r="BM626" s="172" t="s">
        <v>724</v>
      </c>
    </row>
    <row r="627" spans="2:51" s="174" customFormat="1" ht="12">
      <c r="B627" s="175"/>
      <c r="D627" s="176" t="s">
        <v>181</v>
      </c>
      <c r="E627" s="177" t="s">
        <v>3</v>
      </c>
      <c r="F627" s="178" t="s">
        <v>725</v>
      </c>
      <c r="H627" s="177" t="s">
        <v>3</v>
      </c>
      <c r="L627" s="175"/>
      <c r="M627" s="179"/>
      <c r="N627" s="180"/>
      <c r="O627" s="180"/>
      <c r="P627" s="180"/>
      <c r="Q627" s="180"/>
      <c r="R627" s="180"/>
      <c r="S627" s="180"/>
      <c r="T627" s="181"/>
      <c r="AT627" s="177" t="s">
        <v>181</v>
      </c>
      <c r="AU627" s="177" t="s">
        <v>179</v>
      </c>
      <c r="AV627" s="174" t="s">
        <v>83</v>
      </c>
      <c r="AW627" s="174" t="s">
        <v>36</v>
      </c>
      <c r="AX627" s="174" t="s">
        <v>75</v>
      </c>
      <c r="AY627" s="177" t="s">
        <v>171</v>
      </c>
    </row>
    <row r="628" spans="2:51" s="182" customFormat="1" ht="12">
      <c r="B628" s="183"/>
      <c r="D628" s="176" t="s">
        <v>181</v>
      </c>
      <c r="E628" s="184" t="s">
        <v>3</v>
      </c>
      <c r="F628" s="185" t="s">
        <v>726</v>
      </c>
      <c r="H628" s="186">
        <v>189.873</v>
      </c>
      <c r="L628" s="183"/>
      <c r="M628" s="187"/>
      <c r="N628" s="188"/>
      <c r="O628" s="188"/>
      <c r="P628" s="188"/>
      <c r="Q628" s="188"/>
      <c r="R628" s="188"/>
      <c r="S628" s="188"/>
      <c r="T628" s="189"/>
      <c r="AT628" s="184" t="s">
        <v>181</v>
      </c>
      <c r="AU628" s="184" t="s">
        <v>179</v>
      </c>
      <c r="AV628" s="182" t="s">
        <v>179</v>
      </c>
      <c r="AW628" s="182" t="s">
        <v>36</v>
      </c>
      <c r="AX628" s="182" t="s">
        <v>75</v>
      </c>
      <c r="AY628" s="184" t="s">
        <v>171</v>
      </c>
    </row>
    <row r="629" spans="2:51" s="174" customFormat="1" ht="12">
      <c r="B629" s="175"/>
      <c r="D629" s="176" t="s">
        <v>181</v>
      </c>
      <c r="E629" s="177" t="s">
        <v>3</v>
      </c>
      <c r="F629" s="178" t="s">
        <v>727</v>
      </c>
      <c r="H629" s="177" t="s">
        <v>3</v>
      </c>
      <c r="L629" s="175"/>
      <c r="M629" s="179"/>
      <c r="N629" s="180"/>
      <c r="O629" s="180"/>
      <c r="P629" s="180"/>
      <c r="Q629" s="180"/>
      <c r="R629" s="180"/>
      <c r="S629" s="180"/>
      <c r="T629" s="181"/>
      <c r="AT629" s="177" t="s">
        <v>181</v>
      </c>
      <c r="AU629" s="177" t="s">
        <v>179</v>
      </c>
      <c r="AV629" s="174" t="s">
        <v>83</v>
      </c>
      <c r="AW629" s="174" t="s">
        <v>36</v>
      </c>
      <c r="AX629" s="174" t="s">
        <v>75</v>
      </c>
      <c r="AY629" s="177" t="s">
        <v>171</v>
      </c>
    </row>
    <row r="630" spans="2:51" s="174" customFormat="1" ht="12">
      <c r="B630" s="175"/>
      <c r="D630" s="176" t="s">
        <v>181</v>
      </c>
      <c r="E630" s="177" t="s">
        <v>3</v>
      </c>
      <c r="F630" s="178" t="s">
        <v>666</v>
      </c>
      <c r="H630" s="177" t="s">
        <v>3</v>
      </c>
      <c r="L630" s="175"/>
      <c r="M630" s="179"/>
      <c r="N630" s="180"/>
      <c r="O630" s="180"/>
      <c r="P630" s="180"/>
      <c r="Q630" s="180"/>
      <c r="R630" s="180"/>
      <c r="S630" s="180"/>
      <c r="T630" s="181"/>
      <c r="AT630" s="177" t="s">
        <v>181</v>
      </c>
      <c r="AU630" s="177" t="s">
        <v>179</v>
      </c>
      <c r="AV630" s="174" t="s">
        <v>83</v>
      </c>
      <c r="AW630" s="174" t="s">
        <v>36</v>
      </c>
      <c r="AX630" s="174" t="s">
        <v>75</v>
      </c>
      <c r="AY630" s="177" t="s">
        <v>171</v>
      </c>
    </row>
    <row r="631" spans="2:51" s="182" customFormat="1" ht="12">
      <c r="B631" s="183"/>
      <c r="D631" s="176" t="s">
        <v>181</v>
      </c>
      <c r="E631" s="184" t="s">
        <v>3</v>
      </c>
      <c r="F631" s="185" t="s">
        <v>728</v>
      </c>
      <c r="H631" s="186">
        <v>34.901</v>
      </c>
      <c r="L631" s="183"/>
      <c r="M631" s="187"/>
      <c r="N631" s="188"/>
      <c r="O631" s="188"/>
      <c r="P631" s="188"/>
      <c r="Q631" s="188"/>
      <c r="R631" s="188"/>
      <c r="S631" s="188"/>
      <c r="T631" s="189"/>
      <c r="AT631" s="184" t="s">
        <v>181</v>
      </c>
      <c r="AU631" s="184" t="s">
        <v>179</v>
      </c>
      <c r="AV631" s="182" t="s">
        <v>179</v>
      </c>
      <c r="AW631" s="182" t="s">
        <v>36</v>
      </c>
      <c r="AX631" s="182" t="s">
        <v>75</v>
      </c>
      <c r="AY631" s="184" t="s">
        <v>171</v>
      </c>
    </row>
    <row r="632" spans="2:51" s="174" customFormat="1" ht="12">
      <c r="B632" s="175"/>
      <c r="D632" s="176" t="s">
        <v>181</v>
      </c>
      <c r="E632" s="177" t="s">
        <v>3</v>
      </c>
      <c r="F632" s="178" t="s">
        <v>674</v>
      </c>
      <c r="H632" s="177" t="s">
        <v>3</v>
      </c>
      <c r="L632" s="175"/>
      <c r="M632" s="179"/>
      <c r="N632" s="180"/>
      <c r="O632" s="180"/>
      <c r="P632" s="180"/>
      <c r="Q632" s="180"/>
      <c r="R632" s="180"/>
      <c r="S632" s="180"/>
      <c r="T632" s="181"/>
      <c r="AT632" s="177" t="s">
        <v>181</v>
      </c>
      <c r="AU632" s="177" t="s">
        <v>179</v>
      </c>
      <c r="AV632" s="174" t="s">
        <v>83</v>
      </c>
      <c r="AW632" s="174" t="s">
        <v>36</v>
      </c>
      <c r="AX632" s="174" t="s">
        <v>75</v>
      </c>
      <c r="AY632" s="177" t="s">
        <v>171</v>
      </c>
    </row>
    <row r="633" spans="2:51" s="182" customFormat="1" ht="12">
      <c r="B633" s="183"/>
      <c r="D633" s="176" t="s">
        <v>181</v>
      </c>
      <c r="E633" s="184" t="s">
        <v>3</v>
      </c>
      <c r="F633" s="185" t="s">
        <v>729</v>
      </c>
      <c r="H633" s="186">
        <v>36.86</v>
      </c>
      <c r="L633" s="183"/>
      <c r="M633" s="187"/>
      <c r="N633" s="188"/>
      <c r="O633" s="188"/>
      <c r="P633" s="188"/>
      <c r="Q633" s="188"/>
      <c r="R633" s="188"/>
      <c r="S633" s="188"/>
      <c r="T633" s="189"/>
      <c r="AT633" s="184" t="s">
        <v>181</v>
      </c>
      <c r="AU633" s="184" t="s">
        <v>179</v>
      </c>
      <c r="AV633" s="182" t="s">
        <v>179</v>
      </c>
      <c r="AW633" s="182" t="s">
        <v>36</v>
      </c>
      <c r="AX633" s="182" t="s">
        <v>75</v>
      </c>
      <c r="AY633" s="184" t="s">
        <v>171</v>
      </c>
    </row>
    <row r="634" spans="2:51" s="190" customFormat="1" ht="12">
      <c r="B634" s="191"/>
      <c r="D634" s="176" t="s">
        <v>181</v>
      </c>
      <c r="E634" s="192" t="s">
        <v>3</v>
      </c>
      <c r="F634" s="193" t="s">
        <v>184</v>
      </c>
      <c r="H634" s="194">
        <v>261.634</v>
      </c>
      <c r="L634" s="191"/>
      <c r="M634" s="195"/>
      <c r="N634" s="196"/>
      <c r="O634" s="196"/>
      <c r="P634" s="196"/>
      <c r="Q634" s="196"/>
      <c r="R634" s="196"/>
      <c r="S634" s="196"/>
      <c r="T634" s="197"/>
      <c r="AT634" s="192" t="s">
        <v>181</v>
      </c>
      <c r="AU634" s="192" t="s">
        <v>179</v>
      </c>
      <c r="AV634" s="190" t="s">
        <v>178</v>
      </c>
      <c r="AW634" s="190" t="s">
        <v>36</v>
      </c>
      <c r="AX634" s="190" t="s">
        <v>83</v>
      </c>
      <c r="AY634" s="192" t="s">
        <v>171</v>
      </c>
    </row>
    <row r="635" spans="1:65" s="92" customFormat="1" ht="16.5" customHeight="1">
      <c r="A635" s="89"/>
      <c r="B635" s="90"/>
      <c r="C635" s="198" t="s">
        <v>730</v>
      </c>
      <c r="D635" s="198" t="s">
        <v>248</v>
      </c>
      <c r="E635" s="199" t="s">
        <v>731</v>
      </c>
      <c r="F635" s="200" t="s">
        <v>732</v>
      </c>
      <c r="G635" s="201" t="s">
        <v>256</v>
      </c>
      <c r="H635" s="202">
        <v>189.873</v>
      </c>
      <c r="I635" s="78"/>
      <c r="J635" s="203">
        <f>ROUND(I635*H635,2)</f>
        <v>0</v>
      </c>
      <c r="K635" s="200" t="s">
        <v>177</v>
      </c>
      <c r="L635" s="204"/>
      <c r="M635" s="205" t="s">
        <v>3</v>
      </c>
      <c r="N635" s="206" t="s">
        <v>47</v>
      </c>
      <c r="O635" s="169"/>
      <c r="P635" s="170">
        <f>O635*H635</f>
        <v>0</v>
      </c>
      <c r="Q635" s="170">
        <v>4E-05</v>
      </c>
      <c r="R635" s="170">
        <f>Q635*H635</f>
        <v>0.007594920000000001</v>
      </c>
      <c r="S635" s="170">
        <v>0</v>
      </c>
      <c r="T635" s="171">
        <f>S635*H635</f>
        <v>0</v>
      </c>
      <c r="U635" s="89"/>
      <c r="V635" s="89"/>
      <c r="W635" s="89"/>
      <c r="X635" s="89"/>
      <c r="Y635" s="89"/>
      <c r="Z635" s="89"/>
      <c r="AA635" s="89"/>
      <c r="AB635" s="89"/>
      <c r="AC635" s="89"/>
      <c r="AD635" s="89"/>
      <c r="AE635" s="89"/>
      <c r="AR635" s="172" t="s">
        <v>219</v>
      </c>
      <c r="AT635" s="172" t="s">
        <v>248</v>
      </c>
      <c r="AU635" s="172" t="s">
        <v>179</v>
      </c>
      <c r="AY635" s="82" t="s">
        <v>171</v>
      </c>
      <c r="BE635" s="173">
        <f>IF(N635="základní",J635,0)</f>
        <v>0</v>
      </c>
      <c r="BF635" s="173">
        <f>IF(N635="snížená",J635,0)</f>
        <v>0</v>
      </c>
      <c r="BG635" s="173">
        <f>IF(N635="zákl. přenesená",J635,0)</f>
        <v>0</v>
      </c>
      <c r="BH635" s="173">
        <f>IF(N635="sníž. přenesená",J635,0)</f>
        <v>0</v>
      </c>
      <c r="BI635" s="173">
        <f>IF(N635="nulová",J635,0)</f>
        <v>0</v>
      </c>
      <c r="BJ635" s="82" t="s">
        <v>179</v>
      </c>
      <c r="BK635" s="173">
        <f>ROUND(I635*H635,2)</f>
        <v>0</v>
      </c>
      <c r="BL635" s="82" t="s">
        <v>178</v>
      </c>
      <c r="BM635" s="172" t="s">
        <v>733</v>
      </c>
    </row>
    <row r="636" spans="2:51" s="174" customFormat="1" ht="12">
      <c r="B636" s="175"/>
      <c r="D636" s="176" t="s">
        <v>181</v>
      </c>
      <c r="E636" s="177" t="s">
        <v>3</v>
      </c>
      <c r="F636" s="178" t="s">
        <v>666</v>
      </c>
      <c r="H636" s="177" t="s">
        <v>3</v>
      </c>
      <c r="L636" s="175"/>
      <c r="M636" s="179"/>
      <c r="N636" s="180"/>
      <c r="O636" s="180"/>
      <c r="P636" s="180"/>
      <c r="Q636" s="180"/>
      <c r="R636" s="180"/>
      <c r="S636" s="180"/>
      <c r="T636" s="181"/>
      <c r="AT636" s="177" t="s">
        <v>181</v>
      </c>
      <c r="AU636" s="177" t="s">
        <v>179</v>
      </c>
      <c r="AV636" s="174" t="s">
        <v>83</v>
      </c>
      <c r="AW636" s="174" t="s">
        <v>36</v>
      </c>
      <c r="AX636" s="174" t="s">
        <v>75</v>
      </c>
      <c r="AY636" s="177" t="s">
        <v>171</v>
      </c>
    </row>
    <row r="637" spans="2:51" s="182" customFormat="1" ht="22.5">
      <c r="B637" s="183"/>
      <c r="D637" s="176" t="s">
        <v>181</v>
      </c>
      <c r="E637" s="184" t="s">
        <v>3</v>
      </c>
      <c r="F637" s="185" t="s">
        <v>709</v>
      </c>
      <c r="H637" s="186">
        <v>31.152</v>
      </c>
      <c r="L637" s="183"/>
      <c r="M637" s="187"/>
      <c r="N637" s="188"/>
      <c r="O637" s="188"/>
      <c r="P637" s="188"/>
      <c r="Q637" s="188"/>
      <c r="R637" s="188"/>
      <c r="S637" s="188"/>
      <c r="T637" s="189"/>
      <c r="AT637" s="184" t="s">
        <v>181</v>
      </c>
      <c r="AU637" s="184" t="s">
        <v>179</v>
      </c>
      <c r="AV637" s="182" t="s">
        <v>179</v>
      </c>
      <c r="AW637" s="182" t="s">
        <v>36</v>
      </c>
      <c r="AX637" s="182" t="s">
        <v>75</v>
      </c>
      <c r="AY637" s="184" t="s">
        <v>171</v>
      </c>
    </row>
    <row r="638" spans="2:51" s="182" customFormat="1" ht="22.5">
      <c r="B638" s="183"/>
      <c r="D638" s="176" t="s">
        <v>181</v>
      </c>
      <c r="E638" s="184" t="s">
        <v>3</v>
      </c>
      <c r="F638" s="185" t="s">
        <v>710</v>
      </c>
      <c r="H638" s="186">
        <v>31.831</v>
      </c>
      <c r="L638" s="183"/>
      <c r="M638" s="187"/>
      <c r="N638" s="188"/>
      <c r="O638" s="188"/>
      <c r="P638" s="188"/>
      <c r="Q638" s="188"/>
      <c r="R638" s="188"/>
      <c r="S638" s="188"/>
      <c r="T638" s="189"/>
      <c r="AT638" s="184" t="s">
        <v>181</v>
      </c>
      <c r="AU638" s="184" t="s">
        <v>179</v>
      </c>
      <c r="AV638" s="182" t="s">
        <v>179</v>
      </c>
      <c r="AW638" s="182" t="s">
        <v>36</v>
      </c>
      <c r="AX638" s="182" t="s">
        <v>75</v>
      </c>
      <c r="AY638" s="184" t="s">
        <v>171</v>
      </c>
    </row>
    <row r="639" spans="2:51" s="182" customFormat="1" ht="12">
      <c r="B639" s="183"/>
      <c r="D639" s="176" t="s">
        <v>181</v>
      </c>
      <c r="E639" s="184" t="s">
        <v>3</v>
      </c>
      <c r="F639" s="185" t="s">
        <v>711</v>
      </c>
      <c r="H639" s="186">
        <v>11.625</v>
      </c>
      <c r="L639" s="183"/>
      <c r="M639" s="187"/>
      <c r="N639" s="188"/>
      <c r="O639" s="188"/>
      <c r="P639" s="188"/>
      <c r="Q639" s="188"/>
      <c r="R639" s="188"/>
      <c r="S639" s="188"/>
      <c r="T639" s="189"/>
      <c r="AT639" s="184" t="s">
        <v>181</v>
      </c>
      <c r="AU639" s="184" t="s">
        <v>179</v>
      </c>
      <c r="AV639" s="182" t="s">
        <v>179</v>
      </c>
      <c r="AW639" s="182" t="s">
        <v>36</v>
      </c>
      <c r="AX639" s="182" t="s">
        <v>75</v>
      </c>
      <c r="AY639" s="184" t="s">
        <v>171</v>
      </c>
    </row>
    <row r="640" spans="2:51" s="174" customFormat="1" ht="12">
      <c r="B640" s="175"/>
      <c r="D640" s="176" t="s">
        <v>181</v>
      </c>
      <c r="E640" s="177" t="s">
        <v>3</v>
      </c>
      <c r="F640" s="178" t="s">
        <v>674</v>
      </c>
      <c r="H640" s="177" t="s">
        <v>3</v>
      </c>
      <c r="L640" s="175"/>
      <c r="M640" s="179"/>
      <c r="N640" s="180"/>
      <c r="O640" s="180"/>
      <c r="P640" s="180"/>
      <c r="Q640" s="180"/>
      <c r="R640" s="180"/>
      <c r="S640" s="180"/>
      <c r="T640" s="181"/>
      <c r="AT640" s="177" t="s">
        <v>181</v>
      </c>
      <c r="AU640" s="177" t="s">
        <v>179</v>
      </c>
      <c r="AV640" s="174" t="s">
        <v>83</v>
      </c>
      <c r="AW640" s="174" t="s">
        <v>36</v>
      </c>
      <c r="AX640" s="174" t="s">
        <v>75</v>
      </c>
      <c r="AY640" s="177" t="s">
        <v>171</v>
      </c>
    </row>
    <row r="641" spans="2:51" s="182" customFormat="1" ht="22.5">
      <c r="B641" s="183"/>
      <c r="D641" s="176" t="s">
        <v>181</v>
      </c>
      <c r="E641" s="184" t="s">
        <v>3</v>
      </c>
      <c r="F641" s="185" t="s">
        <v>712</v>
      </c>
      <c r="H641" s="186">
        <v>28.276</v>
      </c>
      <c r="L641" s="183"/>
      <c r="M641" s="187"/>
      <c r="N641" s="188"/>
      <c r="O641" s="188"/>
      <c r="P641" s="188"/>
      <c r="Q641" s="188"/>
      <c r="R641" s="188"/>
      <c r="S641" s="188"/>
      <c r="T641" s="189"/>
      <c r="AT641" s="184" t="s">
        <v>181</v>
      </c>
      <c r="AU641" s="184" t="s">
        <v>179</v>
      </c>
      <c r="AV641" s="182" t="s">
        <v>179</v>
      </c>
      <c r="AW641" s="182" t="s">
        <v>36</v>
      </c>
      <c r="AX641" s="182" t="s">
        <v>75</v>
      </c>
      <c r="AY641" s="184" t="s">
        <v>171</v>
      </c>
    </row>
    <row r="642" spans="2:51" s="182" customFormat="1" ht="22.5">
      <c r="B642" s="183"/>
      <c r="D642" s="176" t="s">
        <v>181</v>
      </c>
      <c r="E642" s="184" t="s">
        <v>3</v>
      </c>
      <c r="F642" s="185" t="s">
        <v>713</v>
      </c>
      <c r="H642" s="186">
        <v>26.432</v>
      </c>
      <c r="L642" s="183"/>
      <c r="M642" s="187"/>
      <c r="N642" s="188"/>
      <c r="O642" s="188"/>
      <c r="P642" s="188"/>
      <c r="Q642" s="188"/>
      <c r="R642" s="188"/>
      <c r="S642" s="188"/>
      <c r="T642" s="189"/>
      <c r="AT642" s="184" t="s">
        <v>181</v>
      </c>
      <c r="AU642" s="184" t="s">
        <v>179</v>
      </c>
      <c r="AV642" s="182" t="s">
        <v>179</v>
      </c>
      <c r="AW642" s="182" t="s">
        <v>36</v>
      </c>
      <c r="AX642" s="182" t="s">
        <v>75</v>
      </c>
      <c r="AY642" s="184" t="s">
        <v>171</v>
      </c>
    </row>
    <row r="643" spans="2:51" s="182" customFormat="1" ht="12">
      <c r="B643" s="183"/>
      <c r="D643" s="176" t="s">
        <v>181</v>
      </c>
      <c r="E643" s="184" t="s">
        <v>3</v>
      </c>
      <c r="F643" s="185" t="s">
        <v>714</v>
      </c>
      <c r="H643" s="186">
        <v>9.756</v>
      </c>
      <c r="L643" s="183"/>
      <c r="M643" s="187"/>
      <c r="N643" s="188"/>
      <c r="O643" s="188"/>
      <c r="P643" s="188"/>
      <c r="Q643" s="188"/>
      <c r="R643" s="188"/>
      <c r="S643" s="188"/>
      <c r="T643" s="189"/>
      <c r="AT643" s="184" t="s">
        <v>181</v>
      </c>
      <c r="AU643" s="184" t="s">
        <v>179</v>
      </c>
      <c r="AV643" s="182" t="s">
        <v>179</v>
      </c>
      <c r="AW643" s="182" t="s">
        <v>36</v>
      </c>
      <c r="AX643" s="182" t="s">
        <v>75</v>
      </c>
      <c r="AY643" s="184" t="s">
        <v>171</v>
      </c>
    </row>
    <row r="644" spans="2:51" s="207" customFormat="1" ht="12">
      <c r="B644" s="208"/>
      <c r="D644" s="176" t="s">
        <v>181</v>
      </c>
      <c r="E644" s="209" t="s">
        <v>3</v>
      </c>
      <c r="F644" s="210" t="s">
        <v>379</v>
      </c>
      <c r="H644" s="211">
        <v>139.072</v>
      </c>
      <c r="L644" s="208"/>
      <c r="M644" s="212"/>
      <c r="N644" s="213"/>
      <c r="O644" s="213"/>
      <c r="P644" s="213"/>
      <c r="Q644" s="213"/>
      <c r="R644" s="213"/>
      <c r="S644" s="213"/>
      <c r="T644" s="214"/>
      <c r="AT644" s="209" t="s">
        <v>181</v>
      </c>
      <c r="AU644" s="209" t="s">
        <v>179</v>
      </c>
      <c r="AV644" s="207" t="s">
        <v>193</v>
      </c>
      <c r="AW644" s="207" t="s">
        <v>36</v>
      </c>
      <c r="AX644" s="207" t="s">
        <v>75</v>
      </c>
      <c r="AY644" s="209" t="s">
        <v>171</v>
      </c>
    </row>
    <row r="645" spans="2:51" s="174" customFormat="1" ht="12">
      <c r="B645" s="175"/>
      <c r="D645" s="176" t="s">
        <v>181</v>
      </c>
      <c r="E645" s="177" t="s">
        <v>3</v>
      </c>
      <c r="F645" s="178" t="s">
        <v>682</v>
      </c>
      <c r="H645" s="177" t="s">
        <v>3</v>
      </c>
      <c r="L645" s="175"/>
      <c r="M645" s="179"/>
      <c r="N645" s="180"/>
      <c r="O645" s="180"/>
      <c r="P645" s="180"/>
      <c r="Q645" s="180"/>
      <c r="R645" s="180"/>
      <c r="S645" s="180"/>
      <c r="T645" s="181"/>
      <c r="AT645" s="177" t="s">
        <v>181</v>
      </c>
      <c r="AU645" s="177" t="s">
        <v>179</v>
      </c>
      <c r="AV645" s="174" t="s">
        <v>83</v>
      </c>
      <c r="AW645" s="174" t="s">
        <v>36</v>
      </c>
      <c r="AX645" s="174" t="s">
        <v>75</v>
      </c>
      <c r="AY645" s="177" t="s">
        <v>171</v>
      </c>
    </row>
    <row r="646" spans="2:51" s="182" customFormat="1" ht="22.5">
      <c r="B646" s="183"/>
      <c r="D646" s="176" t="s">
        <v>181</v>
      </c>
      <c r="E646" s="184" t="s">
        <v>3</v>
      </c>
      <c r="F646" s="185" t="s">
        <v>715</v>
      </c>
      <c r="H646" s="186">
        <v>34.867</v>
      </c>
      <c r="L646" s="183"/>
      <c r="M646" s="187"/>
      <c r="N646" s="188"/>
      <c r="O646" s="188"/>
      <c r="P646" s="188"/>
      <c r="Q646" s="188"/>
      <c r="R646" s="188"/>
      <c r="S646" s="188"/>
      <c r="T646" s="189"/>
      <c r="AT646" s="184" t="s">
        <v>181</v>
      </c>
      <c r="AU646" s="184" t="s">
        <v>179</v>
      </c>
      <c r="AV646" s="182" t="s">
        <v>179</v>
      </c>
      <c r="AW646" s="182" t="s">
        <v>36</v>
      </c>
      <c r="AX646" s="182" t="s">
        <v>75</v>
      </c>
      <c r="AY646" s="184" t="s">
        <v>171</v>
      </c>
    </row>
    <row r="647" spans="2:51" s="182" customFormat="1" ht="12">
      <c r="B647" s="183"/>
      <c r="D647" s="176" t="s">
        <v>181</v>
      </c>
      <c r="E647" s="184" t="s">
        <v>3</v>
      </c>
      <c r="F647" s="185" t="s">
        <v>716</v>
      </c>
      <c r="H647" s="186">
        <v>15.934</v>
      </c>
      <c r="L647" s="183"/>
      <c r="M647" s="187"/>
      <c r="N647" s="188"/>
      <c r="O647" s="188"/>
      <c r="P647" s="188"/>
      <c r="Q647" s="188"/>
      <c r="R647" s="188"/>
      <c r="S647" s="188"/>
      <c r="T647" s="189"/>
      <c r="AT647" s="184" t="s">
        <v>181</v>
      </c>
      <c r="AU647" s="184" t="s">
        <v>179</v>
      </c>
      <c r="AV647" s="182" t="s">
        <v>179</v>
      </c>
      <c r="AW647" s="182" t="s">
        <v>36</v>
      </c>
      <c r="AX647" s="182" t="s">
        <v>75</v>
      </c>
      <c r="AY647" s="184" t="s">
        <v>171</v>
      </c>
    </row>
    <row r="648" spans="2:51" s="207" customFormat="1" ht="12">
      <c r="B648" s="208"/>
      <c r="D648" s="176" t="s">
        <v>181</v>
      </c>
      <c r="E648" s="209" t="s">
        <v>3</v>
      </c>
      <c r="F648" s="210" t="s">
        <v>379</v>
      </c>
      <c r="H648" s="211">
        <v>50.801</v>
      </c>
      <c r="L648" s="208"/>
      <c r="M648" s="212"/>
      <c r="N648" s="213"/>
      <c r="O648" s="213"/>
      <c r="P648" s="213"/>
      <c r="Q648" s="213"/>
      <c r="R648" s="213"/>
      <c r="S648" s="213"/>
      <c r="T648" s="214"/>
      <c r="AT648" s="209" t="s">
        <v>181</v>
      </c>
      <c r="AU648" s="209" t="s">
        <v>179</v>
      </c>
      <c r="AV648" s="207" t="s">
        <v>193</v>
      </c>
      <c r="AW648" s="207" t="s">
        <v>36</v>
      </c>
      <c r="AX648" s="207" t="s">
        <v>75</v>
      </c>
      <c r="AY648" s="209" t="s">
        <v>171</v>
      </c>
    </row>
    <row r="649" spans="2:51" s="190" customFormat="1" ht="12">
      <c r="B649" s="191"/>
      <c r="D649" s="176" t="s">
        <v>181</v>
      </c>
      <c r="E649" s="192" t="s">
        <v>3</v>
      </c>
      <c r="F649" s="193" t="s">
        <v>184</v>
      </c>
      <c r="H649" s="194">
        <v>189.873</v>
      </c>
      <c r="L649" s="191"/>
      <c r="M649" s="195"/>
      <c r="N649" s="196"/>
      <c r="O649" s="196"/>
      <c r="P649" s="196"/>
      <c r="Q649" s="196"/>
      <c r="R649" s="196"/>
      <c r="S649" s="196"/>
      <c r="T649" s="197"/>
      <c r="AT649" s="192" t="s">
        <v>181</v>
      </c>
      <c r="AU649" s="192" t="s">
        <v>179</v>
      </c>
      <c r="AV649" s="190" t="s">
        <v>178</v>
      </c>
      <c r="AW649" s="190" t="s">
        <v>36</v>
      </c>
      <c r="AX649" s="190" t="s">
        <v>83</v>
      </c>
      <c r="AY649" s="192" t="s">
        <v>171</v>
      </c>
    </row>
    <row r="650" spans="1:65" s="92" customFormat="1" ht="16.5" customHeight="1">
      <c r="A650" s="89"/>
      <c r="B650" s="90"/>
      <c r="C650" s="198" t="s">
        <v>734</v>
      </c>
      <c r="D650" s="198" t="s">
        <v>248</v>
      </c>
      <c r="E650" s="199" t="s">
        <v>735</v>
      </c>
      <c r="F650" s="200" t="s">
        <v>736</v>
      </c>
      <c r="G650" s="201" t="s">
        <v>256</v>
      </c>
      <c r="H650" s="202">
        <v>63.5</v>
      </c>
      <c r="I650" s="78"/>
      <c r="J650" s="203">
        <f>ROUND(I650*H650,2)</f>
        <v>0</v>
      </c>
      <c r="K650" s="200" t="s">
        <v>177</v>
      </c>
      <c r="L650" s="204"/>
      <c r="M650" s="205" t="s">
        <v>3</v>
      </c>
      <c r="N650" s="206" t="s">
        <v>47</v>
      </c>
      <c r="O650" s="169"/>
      <c r="P650" s="170">
        <f>O650*H650</f>
        <v>0</v>
      </c>
      <c r="Q650" s="170">
        <v>0.0002</v>
      </c>
      <c r="R650" s="170">
        <f>Q650*H650</f>
        <v>0.012700000000000001</v>
      </c>
      <c r="S650" s="170">
        <v>0</v>
      </c>
      <c r="T650" s="171">
        <f>S650*H650</f>
        <v>0</v>
      </c>
      <c r="U650" s="89"/>
      <c r="V650" s="89"/>
      <c r="W650" s="89"/>
      <c r="X650" s="89"/>
      <c r="Y650" s="89"/>
      <c r="Z650" s="89"/>
      <c r="AA650" s="89"/>
      <c r="AB650" s="89"/>
      <c r="AC650" s="89"/>
      <c r="AD650" s="89"/>
      <c r="AE650" s="89"/>
      <c r="AR650" s="172" t="s">
        <v>219</v>
      </c>
      <c r="AT650" s="172" t="s">
        <v>248</v>
      </c>
      <c r="AU650" s="172" t="s">
        <v>179</v>
      </c>
      <c r="AY650" s="82" t="s">
        <v>171</v>
      </c>
      <c r="BE650" s="173">
        <f>IF(N650="základní",J650,0)</f>
        <v>0</v>
      </c>
      <c r="BF650" s="173">
        <f>IF(N650="snížená",J650,0)</f>
        <v>0</v>
      </c>
      <c r="BG650" s="173">
        <f>IF(N650="zákl. přenesená",J650,0)</f>
        <v>0</v>
      </c>
      <c r="BH650" s="173">
        <f>IF(N650="sníž. přenesená",J650,0)</f>
        <v>0</v>
      </c>
      <c r="BI650" s="173">
        <f>IF(N650="nulová",J650,0)</f>
        <v>0</v>
      </c>
      <c r="BJ650" s="82" t="s">
        <v>179</v>
      </c>
      <c r="BK650" s="173">
        <f>ROUND(I650*H650,2)</f>
        <v>0</v>
      </c>
      <c r="BL650" s="82" t="s">
        <v>178</v>
      </c>
      <c r="BM650" s="172" t="s">
        <v>737</v>
      </c>
    </row>
    <row r="651" spans="2:51" s="182" customFormat="1" ht="12">
      <c r="B651" s="183"/>
      <c r="D651" s="176" t="s">
        <v>181</v>
      </c>
      <c r="E651" s="184" t="s">
        <v>3</v>
      </c>
      <c r="F651" s="185" t="s">
        <v>738</v>
      </c>
      <c r="H651" s="186">
        <v>10</v>
      </c>
      <c r="L651" s="183"/>
      <c r="M651" s="187"/>
      <c r="N651" s="188"/>
      <c r="O651" s="188"/>
      <c r="P651" s="188"/>
      <c r="Q651" s="188"/>
      <c r="R651" s="188"/>
      <c r="S651" s="188"/>
      <c r="T651" s="189"/>
      <c r="AT651" s="184" t="s">
        <v>181</v>
      </c>
      <c r="AU651" s="184" t="s">
        <v>179</v>
      </c>
      <c r="AV651" s="182" t="s">
        <v>179</v>
      </c>
      <c r="AW651" s="182" t="s">
        <v>36</v>
      </c>
      <c r="AX651" s="182" t="s">
        <v>75</v>
      </c>
      <c r="AY651" s="184" t="s">
        <v>171</v>
      </c>
    </row>
    <row r="652" spans="2:51" s="182" customFormat="1" ht="12">
      <c r="B652" s="183"/>
      <c r="D652" s="176" t="s">
        <v>181</v>
      </c>
      <c r="E652" s="184" t="s">
        <v>3</v>
      </c>
      <c r="F652" s="185" t="s">
        <v>739</v>
      </c>
      <c r="H652" s="186">
        <v>1.5</v>
      </c>
      <c r="L652" s="183"/>
      <c r="M652" s="187"/>
      <c r="N652" s="188"/>
      <c r="O652" s="188"/>
      <c r="P652" s="188"/>
      <c r="Q652" s="188"/>
      <c r="R652" s="188"/>
      <c r="S652" s="188"/>
      <c r="T652" s="189"/>
      <c r="AT652" s="184" t="s">
        <v>181</v>
      </c>
      <c r="AU652" s="184" t="s">
        <v>179</v>
      </c>
      <c r="AV652" s="182" t="s">
        <v>179</v>
      </c>
      <c r="AW652" s="182" t="s">
        <v>36</v>
      </c>
      <c r="AX652" s="182" t="s">
        <v>75</v>
      </c>
      <c r="AY652" s="184" t="s">
        <v>171</v>
      </c>
    </row>
    <row r="653" spans="2:51" s="182" customFormat="1" ht="12">
      <c r="B653" s="183"/>
      <c r="D653" s="176" t="s">
        <v>181</v>
      </c>
      <c r="E653" s="184" t="s">
        <v>3</v>
      </c>
      <c r="F653" s="185" t="s">
        <v>740</v>
      </c>
      <c r="H653" s="186">
        <v>9</v>
      </c>
      <c r="L653" s="183"/>
      <c r="M653" s="187"/>
      <c r="N653" s="188"/>
      <c r="O653" s="188"/>
      <c r="P653" s="188"/>
      <c r="Q653" s="188"/>
      <c r="R653" s="188"/>
      <c r="S653" s="188"/>
      <c r="T653" s="189"/>
      <c r="AT653" s="184" t="s">
        <v>181</v>
      </c>
      <c r="AU653" s="184" t="s">
        <v>179</v>
      </c>
      <c r="AV653" s="182" t="s">
        <v>179</v>
      </c>
      <c r="AW653" s="182" t="s">
        <v>36</v>
      </c>
      <c r="AX653" s="182" t="s">
        <v>75</v>
      </c>
      <c r="AY653" s="184" t="s">
        <v>171</v>
      </c>
    </row>
    <row r="654" spans="2:51" s="182" customFormat="1" ht="12">
      <c r="B654" s="183"/>
      <c r="D654" s="176" t="s">
        <v>181</v>
      </c>
      <c r="E654" s="184" t="s">
        <v>3</v>
      </c>
      <c r="F654" s="185" t="s">
        <v>741</v>
      </c>
      <c r="H654" s="186">
        <v>11</v>
      </c>
      <c r="L654" s="183"/>
      <c r="M654" s="187"/>
      <c r="N654" s="188"/>
      <c r="O654" s="188"/>
      <c r="P654" s="188"/>
      <c r="Q654" s="188"/>
      <c r="R654" s="188"/>
      <c r="S654" s="188"/>
      <c r="T654" s="189"/>
      <c r="AT654" s="184" t="s">
        <v>181</v>
      </c>
      <c r="AU654" s="184" t="s">
        <v>179</v>
      </c>
      <c r="AV654" s="182" t="s">
        <v>179</v>
      </c>
      <c r="AW654" s="182" t="s">
        <v>36</v>
      </c>
      <c r="AX654" s="182" t="s">
        <v>75</v>
      </c>
      <c r="AY654" s="184" t="s">
        <v>171</v>
      </c>
    </row>
    <row r="655" spans="2:51" s="182" customFormat="1" ht="12">
      <c r="B655" s="183"/>
      <c r="D655" s="176" t="s">
        <v>181</v>
      </c>
      <c r="E655" s="184" t="s">
        <v>3</v>
      </c>
      <c r="F655" s="185" t="s">
        <v>742</v>
      </c>
      <c r="H655" s="186">
        <v>32</v>
      </c>
      <c r="L655" s="183"/>
      <c r="M655" s="187"/>
      <c r="N655" s="188"/>
      <c r="O655" s="188"/>
      <c r="P655" s="188"/>
      <c r="Q655" s="188"/>
      <c r="R655" s="188"/>
      <c r="S655" s="188"/>
      <c r="T655" s="189"/>
      <c r="AT655" s="184" t="s">
        <v>181</v>
      </c>
      <c r="AU655" s="184" t="s">
        <v>179</v>
      </c>
      <c r="AV655" s="182" t="s">
        <v>179</v>
      </c>
      <c r="AW655" s="182" t="s">
        <v>36</v>
      </c>
      <c r="AX655" s="182" t="s">
        <v>75</v>
      </c>
      <c r="AY655" s="184" t="s">
        <v>171</v>
      </c>
    </row>
    <row r="656" spans="2:51" s="190" customFormat="1" ht="12">
      <c r="B656" s="191"/>
      <c r="D656" s="176" t="s">
        <v>181</v>
      </c>
      <c r="E656" s="192" t="s">
        <v>3</v>
      </c>
      <c r="F656" s="193" t="s">
        <v>184</v>
      </c>
      <c r="H656" s="194">
        <v>63.5</v>
      </c>
      <c r="L656" s="191"/>
      <c r="M656" s="195"/>
      <c r="N656" s="196"/>
      <c r="O656" s="196"/>
      <c r="P656" s="196"/>
      <c r="Q656" s="196"/>
      <c r="R656" s="196"/>
      <c r="S656" s="196"/>
      <c r="T656" s="197"/>
      <c r="AT656" s="192" t="s">
        <v>181</v>
      </c>
      <c r="AU656" s="192" t="s">
        <v>179</v>
      </c>
      <c r="AV656" s="190" t="s">
        <v>178</v>
      </c>
      <c r="AW656" s="190" t="s">
        <v>36</v>
      </c>
      <c r="AX656" s="190" t="s">
        <v>83</v>
      </c>
      <c r="AY656" s="192" t="s">
        <v>171</v>
      </c>
    </row>
    <row r="657" spans="1:65" s="92" customFormat="1" ht="24">
      <c r="A657" s="89"/>
      <c r="B657" s="90"/>
      <c r="C657" s="161" t="s">
        <v>743</v>
      </c>
      <c r="D657" s="161" t="s">
        <v>173</v>
      </c>
      <c r="E657" s="162" t="s">
        <v>744</v>
      </c>
      <c r="F657" s="163" t="s">
        <v>745</v>
      </c>
      <c r="G657" s="164" t="s">
        <v>176</v>
      </c>
      <c r="H657" s="165">
        <v>449.956</v>
      </c>
      <c r="I657" s="75"/>
      <c r="J657" s="166">
        <f>ROUND(I657*H657,2)</f>
        <v>0</v>
      </c>
      <c r="K657" s="163" t="s">
        <v>177</v>
      </c>
      <c r="L657" s="90"/>
      <c r="M657" s="167" t="s">
        <v>3</v>
      </c>
      <c r="N657" s="168" t="s">
        <v>47</v>
      </c>
      <c r="O657" s="169"/>
      <c r="P657" s="170">
        <f>O657*H657</f>
        <v>0</v>
      </c>
      <c r="Q657" s="170">
        <v>0.00348</v>
      </c>
      <c r="R657" s="170">
        <f>Q657*H657</f>
        <v>1.56584688</v>
      </c>
      <c r="S657" s="170">
        <v>0</v>
      </c>
      <c r="T657" s="171">
        <f>S657*H657</f>
        <v>0</v>
      </c>
      <c r="U657" s="89"/>
      <c r="V657" s="89"/>
      <c r="W657" s="89"/>
      <c r="X657" s="89"/>
      <c r="Y657" s="89"/>
      <c r="Z657" s="89"/>
      <c r="AA657" s="89"/>
      <c r="AB657" s="89"/>
      <c r="AC657" s="89"/>
      <c r="AD657" s="89"/>
      <c r="AE657" s="89"/>
      <c r="AR657" s="172" t="s">
        <v>178</v>
      </c>
      <c r="AT657" s="172" t="s">
        <v>173</v>
      </c>
      <c r="AU657" s="172" t="s">
        <v>179</v>
      </c>
      <c r="AY657" s="82" t="s">
        <v>171</v>
      </c>
      <c r="BE657" s="173">
        <f>IF(N657="základní",J657,0)</f>
        <v>0</v>
      </c>
      <c r="BF657" s="173">
        <f>IF(N657="snížená",J657,0)</f>
        <v>0</v>
      </c>
      <c r="BG657" s="173">
        <f>IF(N657="zákl. přenesená",J657,0)</f>
        <v>0</v>
      </c>
      <c r="BH657" s="173">
        <f>IF(N657="sníž. přenesená",J657,0)</f>
        <v>0</v>
      </c>
      <c r="BI657" s="173">
        <f>IF(N657="nulová",J657,0)</f>
        <v>0</v>
      </c>
      <c r="BJ657" s="82" t="s">
        <v>179</v>
      </c>
      <c r="BK657" s="173">
        <f>ROUND(I657*H657,2)</f>
        <v>0</v>
      </c>
      <c r="BL657" s="82" t="s">
        <v>178</v>
      </c>
      <c r="BM657" s="172" t="s">
        <v>746</v>
      </c>
    </row>
    <row r="658" spans="2:51" s="174" customFormat="1" ht="12">
      <c r="B658" s="175"/>
      <c r="D658" s="176" t="s">
        <v>181</v>
      </c>
      <c r="E658" s="177" t="s">
        <v>3</v>
      </c>
      <c r="F658" s="178" t="s">
        <v>666</v>
      </c>
      <c r="H658" s="177" t="s">
        <v>3</v>
      </c>
      <c r="L658" s="175"/>
      <c r="M658" s="179"/>
      <c r="N658" s="180"/>
      <c r="O658" s="180"/>
      <c r="P658" s="180"/>
      <c r="Q658" s="180"/>
      <c r="R658" s="180"/>
      <c r="S658" s="180"/>
      <c r="T658" s="181"/>
      <c r="AT658" s="177" t="s">
        <v>181</v>
      </c>
      <c r="AU658" s="177" t="s">
        <v>179</v>
      </c>
      <c r="AV658" s="174" t="s">
        <v>83</v>
      </c>
      <c r="AW658" s="174" t="s">
        <v>36</v>
      </c>
      <c r="AX658" s="174" t="s">
        <v>75</v>
      </c>
      <c r="AY658" s="177" t="s">
        <v>171</v>
      </c>
    </row>
    <row r="659" spans="2:51" s="182" customFormat="1" ht="12">
      <c r="B659" s="183"/>
      <c r="D659" s="176" t="s">
        <v>181</v>
      </c>
      <c r="E659" s="184" t="s">
        <v>3</v>
      </c>
      <c r="F659" s="185" t="s">
        <v>667</v>
      </c>
      <c r="H659" s="186">
        <v>170.282</v>
      </c>
      <c r="L659" s="183"/>
      <c r="M659" s="187"/>
      <c r="N659" s="188"/>
      <c r="O659" s="188"/>
      <c r="P659" s="188"/>
      <c r="Q659" s="188"/>
      <c r="R659" s="188"/>
      <c r="S659" s="188"/>
      <c r="T659" s="189"/>
      <c r="AT659" s="184" t="s">
        <v>181</v>
      </c>
      <c r="AU659" s="184" t="s">
        <v>179</v>
      </c>
      <c r="AV659" s="182" t="s">
        <v>179</v>
      </c>
      <c r="AW659" s="182" t="s">
        <v>36</v>
      </c>
      <c r="AX659" s="182" t="s">
        <v>75</v>
      </c>
      <c r="AY659" s="184" t="s">
        <v>171</v>
      </c>
    </row>
    <row r="660" spans="2:51" s="174" customFormat="1" ht="12">
      <c r="B660" s="175"/>
      <c r="D660" s="176" t="s">
        <v>181</v>
      </c>
      <c r="E660" s="177" t="s">
        <v>3</v>
      </c>
      <c r="F660" s="178" t="s">
        <v>358</v>
      </c>
      <c r="H660" s="177" t="s">
        <v>3</v>
      </c>
      <c r="L660" s="175"/>
      <c r="M660" s="179"/>
      <c r="N660" s="180"/>
      <c r="O660" s="180"/>
      <c r="P660" s="180"/>
      <c r="Q660" s="180"/>
      <c r="R660" s="180"/>
      <c r="S660" s="180"/>
      <c r="T660" s="181"/>
      <c r="AT660" s="177" t="s">
        <v>181</v>
      </c>
      <c r="AU660" s="177" t="s">
        <v>179</v>
      </c>
      <c r="AV660" s="174" t="s">
        <v>83</v>
      </c>
      <c r="AW660" s="174" t="s">
        <v>36</v>
      </c>
      <c r="AX660" s="174" t="s">
        <v>75</v>
      </c>
      <c r="AY660" s="177" t="s">
        <v>171</v>
      </c>
    </row>
    <row r="661" spans="2:51" s="182" customFormat="1" ht="12">
      <c r="B661" s="183"/>
      <c r="D661" s="176" t="s">
        <v>181</v>
      </c>
      <c r="E661" s="184" t="s">
        <v>3</v>
      </c>
      <c r="F661" s="185" t="s">
        <v>668</v>
      </c>
      <c r="H661" s="186">
        <v>-11.649</v>
      </c>
      <c r="L661" s="183"/>
      <c r="M661" s="187"/>
      <c r="N661" s="188"/>
      <c r="O661" s="188"/>
      <c r="P661" s="188"/>
      <c r="Q661" s="188"/>
      <c r="R661" s="188"/>
      <c r="S661" s="188"/>
      <c r="T661" s="189"/>
      <c r="AT661" s="184" t="s">
        <v>181</v>
      </c>
      <c r="AU661" s="184" t="s">
        <v>179</v>
      </c>
      <c r="AV661" s="182" t="s">
        <v>179</v>
      </c>
      <c r="AW661" s="182" t="s">
        <v>36</v>
      </c>
      <c r="AX661" s="182" t="s">
        <v>75</v>
      </c>
      <c r="AY661" s="184" t="s">
        <v>171</v>
      </c>
    </row>
    <row r="662" spans="2:51" s="182" customFormat="1" ht="12">
      <c r="B662" s="183"/>
      <c r="D662" s="176" t="s">
        <v>181</v>
      </c>
      <c r="E662" s="184" t="s">
        <v>3</v>
      </c>
      <c r="F662" s="185" t="s">
        <v>669</v>
      </c>
      <c r="H662" s="186">
        <v>-4.102</v>
      </c>
      <c r="L662" s="183"/>
      <c r="M662" s="187"/>
      <c r="N662" s="188"/>
      <c r="O662" s="188"/>
      <c r="P662" s="188"/>
      <c r="Q662" s="188"/>
      <c r="R662" s="188"/>
      <c r="S662" s="188"/>
      <c r="T662" s="189"/>
      <c r="AT662" s="184" t="s">
        <v>181</v>
      </c>
      <c r="AU662" s="184" t="s">
        <v>179</v>
      </c>
      <c r="AV662" s="182" t="s">
        <v>179</v>
      </c>
      <c r="AW662" s="182" t="s">
        <v>36</v>
      </c>
      <c r="AX662" s="182" t="s">
        <v>75</v>
      </c>
      <c r="AY662" s="184" t="s">
        <v>171</v>
      </c>
    </row>
    <row r="663" spans="2:51" s="182" customFormat="1" ht="12">
      <c r="B663" s="183"/>
      <c r="D663" s="176" t="s">
        <v>181</v>
      </c>
      <c r="E663" s="184" t="s">
        <v>3</v>
      </c>
      <c r="F663" s="185" t="s">
        <v>670</v>
      </c>
      <c r="H663" s="186">
        <v>-1.425</v>
      </c>
      <c r="L663" s="183"/>
      <c r="M663" s="187"/>
      <c r="N663" s="188"/>
      <c r="O663" s="188"/>
      <c r="P663" s="188"/>
      <c r="Q663" s="188"/>
      <c r="R663" s="188"/>
      <c r="S663" s="188"/>
      <c r="T663" s="189"/>
      <c r="AT663" s="184" t="s">
        <v>181</v>
      </c>
      <c r="AU663" s="184" t="s">
        <v>179</v>
      </c>
      <c r="AV663" s="182" t="s">
        <v>179</v>
      </c>
      <c r="AW663" s="182" t="s">
        <v>36</v>
      </c>
      <c r="AX663" s="182" t="s">
        <v>75</v>
      </c>
      <c r="AY663" s="184" t="s">
        <v>171</v>
      </c>
    </row>
    <row r="664" spans="2:51" s="182" customFormat="1" ht="12">
      <c r="B664" s="183"/>
      <c r="D664" s="176" t="s">
        <v>181</v>
      </c>
      <c r="E664" s="184" t="s">
        <v>3</v>
      </c>
      <c r="F664" s="185" t="s">
        <v>671</v>
      </c>
      <c r="H664" s="186">
        <v>-9.24</v>
      </c>
      <c r="L664" s="183"/>
      <c r="M664" s="187"/>
      <c r="N664" s="188"/>
      <c r="O664" s="188"/>
      <c r="P664" s="188"/>
      <c r="Q664" s="188"/>
      <c r="R664" s="188"/>
      <c r="S664" s="188"/>
      <c r="T664" s="189"/>
      <c r="AT664" s="184" t="s">
        <v>181</v>
      </c>
      <c r="AU664" s="184" t="s">
        <v>179</v>
      </c>
      <c r="AV664" s="182" t="s">
        <v>179</v>
      </c>
      <c r="AW664" s="182" t="s">
        <v>36</v>
      </c>
      <c r="AX664" s="182" t="s">
        <v>75</v>
      </c>
      <c r="AY664" s="184" t="s">
        <v>171</v>
      </c>
    </row>
    <row r="665" spans="2:51" s="182" customFormat="1" ht="12">
      <c r="B665" s="183"/>
      <c r="D665" s="176" t="s">
        <v>181</v>
      </c>
      <c r="E665" s="184" t="s">
        <v>3</v>
      </c>
      <c r="F665" s="185" t="s">
        <v>672</v>
      </c>
      <c r="H665" s="186">
        <v>-6.982</v>
      </c>
      <c r="L665" s="183"/>
      <c r="M665" s="187"/>
      <c r="N665" s="188"/>
      <c r="O665" s="188"/>
      <c r="P665" s="188"/>
      <c r="Q665" s="188"/>
      <c r="R665" s="188"/>
      <c r="S665" s="188"/>
      <c r="T665" s="189"/>
      <c r="AT665" s="184" t="s">
        <v>181</v>
      </c>
      <c r="AU665" s="184" t="s">
        <v>179</v>
      </c>
      <c r="AV665" s="182" t="s">
        <v>179</v>
      </c>
      <c r="AW665" s="182" t="s">
        <v>36</v>
      </c>
      <c r="AX665" s="182" t="s">
        <v>75</v>
      </c>
      <c r="AY665" s="184" t="s">
        <v>171</v>
      </c>
    </row>
    <row r="666" spans="2:51" s="182" customFormat="1" ht="12">
      <c r="B666" s="183"/>
      <c r="D666" s="176" t="s">
        <v>181</v>
      </c>
      <c r="E666" s="184" t="s">
        <v>3</v>
      </c>
      <c r="F666" s="185" t="s">
        <v>673</v>
      </c>
      <c r="H666" s="186">
        <v>-5.757</v>
      </c>
      <c r="L666" s="183"/>
      <c r="M666" s="187"/>
      <c r="N666" s="188"/>
      <c r="O666" s="188"/>
      <c r="P666" s="188"/>
      <c r="Q666" s="188"/>
      <c r="R666" s="188"/>
      <c r="S666" s="188"/>
      <c r="T666" s="189"/>
      <c r="AT666" s="184" t="s">
        <v>181</v>
      </c>
      <c r="AU666" s="184" t="s">
        <v>179</v>
      </c>
      <c r="AV666" s="182" t="s">
        <v>179</v>
      </c>
      <c r="AW666" s="182" t="s">
        <v>36</v>
      </c>
      <c r="AX666" s="182" t="s">
        <v>75</v>
      </c>
      <c r="AY666" s="184" t="s">
        <v>171</v>
      </c>
    </row>
    <row r="667" spans="2:51" s="174" customFormat="1" ht="12">
      <c r="B667" s="175"/>
      <c r="D667" s="176" t="s">
        <v>181</v>
      </c>
      <c r="E667" s="177" t="s">
        <v>3</v>
      </c>
      <c r="F667" s="178" t="s">
        <v>674</v>
      </c>
      <c r="H667" s="177" t="s">
        <v>3</v>
      </c>
      <c r="L667" s="175"/>
      <c r="M667" s="179"/>
      <c r="N667" s="180"/>
      <c r="O667" s="180"/>
      <c r="P667" s="180"/>
      <c r="Q667" s="180"/>
      <c r="R667" s="180"/>
      <c r="S667" s="180"/>
      <c r="T667" s="181"/>
      <c r="AT667" s="177" t="s">
        <v>181</v>
      </c>
      <c r="AU667" s="177" t="s">
        <v>179</v>
      </c>
      <c r="AV667" s="174" t="s">
        <v>83</v>
      </c>
      <c r="AW667" s="174" t="s">
        <v>36</v>
      </c>
      <c r="AX667" s="174" t="s">
        <v>75</v>
      </c>
      <c r="AY667" s="177" t="s">
        <v>171</v>
      </c>
    </row>
    <row r="668" spans="2:51" s="182" customFormat="1" ht="12">
      <c r="B668" s="183"/>
      <c r="D668" s="176" t="s">
        <v>181</v>
      </c>
      <c r="E668" s="184" t="s">
        <v>3</v>
      </c>
      <c r="F668" s="185" t="s">
        <v>675</v>
      </c>
      <c r="H668" s="186">
        <v>192.303</v>
      </c>
      <c r="L668" s="183"/>
      <c r="M668" s="187"/>
      <c r="N668" s="188"/>
      <c r="O668" s="188"/>
      <c r="P668" s="188"/>
      <c r="Q668" s="188"/>
      <c r="R668" s="188"/>
      <c r="S668" s="188"/>
      <c r="T668" s="189"/>
      <c r="AT668" s="184" t="s">
        <v>181</v>
      </c>
      <c r="AU668" s="184" t="s">
        <v>179</v>
      </c>
      <c r="AV668" s="182" t="s">
        <v>179</v>
      </c>
      <c r="AW668" s="182" t="s">
        <v>36</v>
      </c>
      <c r="AX668" s="182" t="s">
        <v>75</v>
      </c>
      <c r="AY668" s="184" t="s">
        <v>171</v>
      </c>
    </row>
    <row r="669" spans="2:51" s="174" customFormat="1" ht="12">
      <c r="B669" s="175"/>
      <c r="D669" s="176" t="s">
        <v>181</v>
      </c>
      <c r="E669" s="177" t="s">
        <v>3</v>
      </c>
      <c r="F669" s="178" t="s">
        <v>358</v>
      </c>
      <c r="H669" s="177" t="s">
        <v>3</v>
      </c>
      <c r="L669" s="175"/>
      <c r="M669" s="179"/>
      <c r="N669" s="180"/>
      <c r="O669" s="180"/>
      <c r="P669" s="180"/>
      <c r="Q669" s="180"/>
      <c r="R669" s="180"/>
      <c r="S669" s="180"/>
      <c r="T669" s="181"/>
      <c r="AT669" s="177" t="s">
        <v>181</v>
      </c>
      <c r="AU669" s="177" t="s">
        <v>179</v>
      </c>
      <c r="AV669" s="174" t="s">
        <v>83</v>
      </c>
      <c r="AW669" s="174" t="s">
        <v>36</v>
      </c>
      <c r="AX669" s="174" t="s">
        <v>75</v>
      </c>
      <c r="AY669" s="177" t="s">
        <v>171</v>
      </c>
    </row>
    <row r="670" spans="2:51" s="182" customFormat="1" ht="12">
      <c r="B670" s="183"/>
      <c r="D670" s="176" t="s">
        <v>181</v>
      </c>
      <c r="E670" s="184" t="s">
        <v>3</v>
      </c>
      <c r="F670" s="185" t="s">
        <v>676</v>
      </c>
      <c r="H670" s="186">
        <v>-15.533</v>
      </c>
      <c r="L670" s="183"/>
      <c r="M670" s="187"/>
      <c r="N670" s="188"/>
      <c r="O670" s="188"/>
      <c r="P670" s="188"/>
      <c r="Q670" s="188"/>
      <c r="R670" s="188"/>
      <c r="S670" s="188"/>
      <c r="T670" s="189"/>
      <c r="AT670" s="184" t="s">
        <v>181</v>
      </c>
      <c r="AU670" s="184" t="s">
        <v>179</v>
      </c>
      <c r="AV670" s="182" t="s">
        <v>179</v>
      </c>
      <c r="AW670" s="182" t="s">
        <v>36</v>
      </c>
      <c r="AX670" s="182" t="s">
        <v>75</v>
      </c>
      <c r="AY670" s="184" t="s">
        <v>171</v>
      </c>
    </row>
    <row r="671" spans="2:51" s="182" customFormat="1" ht="12">
      <c r="B671" s="183"/>
      <c r="D671" s="176" t="s">
        <v>181</v>
      </c>
      <c r="E671" s="184" t="s">
        <v>3</v>
      </c>
      <c r="F671" s="185" t="s">
        <v>677</v>
      </c>
      <c r="H671" s="186">
        <v>-1.236</v>
      </c>
      <c r="L671" s="183"/>
      <c r="M671" s="187"/>
      <c r="N671" s="188"/>
      <c r="O671" s="188"/>
      <c r="P671" s="188"/>
      <c r="Q671" s="188"/>
      <c r="R671" s="188"/>
      <c r="S671" s="188"/>
      <c r="T671" s="189"/>
      <c r="AT671" s="184" t="s">
        <v>181</v>
      </c>
      <c r="AU671" s="184" t="s">
        <v>179</v>
      </c>
      <c r="AV671" s="182" t="s">
        <v>179</v>
      </c>
      <c r="AW671" s="182" t="s">
        <v>36</v>
      </c>
      <c r="AX671" s="182" t="s">
        <v>75</v>
      </c>
      <c r="AY671" s="184" t="s">
        <v>171</v>
      </c>
    </row>
    <row r="672" spans="2:51" s="182" customFormat="1" ht="12">
      <c r="B672" s="183"/>
      <c r="D672" s="176" t="s">
        <v>181</v>
      </c>
      <c r="E672" s="184" t="s">
        <v>3</v>
      </c>
      <c r="F672" s="185" t="s">
        <v>678</v>
      </c>
      <c r="H672" s="186">
        <v>-2.801</v>
      </c>
      <c r="L672" s="183"/>
      <c r="M672" s="187"/>
      <c r="N672" s="188"/>
      <c r="O672" s="188"/>
      <c r="P672" s="188"/>
      <c r="Q672" s="188"/>
      <c r="R672" s="188"/>
      <c r="S672" s="188"/>
      <c r="T672" s="189"/>
      <c r="AT672" s="184" t="s">
        <v>181</v>
      </c>
      <c r="AU672" s="184" t="s">
        <v>179</v>
      </c>
      <c r="AV672" s="182" t="s">
        <v>179</v>
      </c>
      <c r="AW672" s="182" t="s">
        <v>36</v>
      </c>
      <c r="AX672" s="182" t="s">
        <v>75</v>
      </c>
      <c r="AY672" s="184" t="s">
        <v>171</v>
      </c>
    </row>
    <row r="673" spans="2:51" s="182" customFormat="1" ht="12">
      <c r="B673" s="183"/>
      <c r="D673" s="176" t="s">
        <v>181</v>
      </c>
      <c r="E673" s="184" t="s">
        <v>3</v>
      </c>
      <c r="F673" s="185" t="s">
        <v>679</v>
      </c>
      <c r="H673" s="186">
        <v>-5.458</v>
      </c>
      <c r="L673" s="183"/>
      <c r="M673" s="187"/>
      <c r="N673" s="188"/>
      <c r="O673" s="188"/>
      <c r="P673" s="188"/>
      <c r="Q673" s="188"/>
      <c r="R673" s="188"/>
      <c r="S673" s="188"/>
      <c r="T673" s="189"/>
      <c r="AT673" s="184" t="s">
        <v>181</v>
      </c>
      <c r="AU673" s="184" t="s">
        <v>179</v>
      </c>
      <c r="AV673" s="182" t="s">
        <v>179</v>
      </c>
      <c r="AW673" s="182" t="s">
        <v>36</v>
      </c>
      <c r="AX673" s="182" t="s">
        <v>75</v>
      </c>
      <c r="AY673" s="184" t="s">
        <v>171</v>
      </c>
    </row>
    <row r="674" spans="2:51" s="182" customFormat="1" ht="12">
      <c r="B674" s="183"/>
      <c r="D674" s="176" t="s">
        <v>181</v>
      </c>
      <c r="E674" s="184" t="s">
        <v>3</v>
      </c>
      <c r="F674" s="185" t="s">
        <v>680</v>
      </c>
      <c r="H674" s="186">
        <v>-2.799</v>
      </c>
      <c r="L674" s="183"/>
      <c r="M674" s="187"/>
      <c r="N674" s="188"/>
      <c r="O674" s="188"/>
      <c r="P674" s="188"/>
      <c r="Q674" s="188"/>
      <c r="R674" s="188"/>
      <c r="S674" s="188"/>
      <c r="T674" s="189"/>
      <c r="AT674" s="184" t="s">
        <v>181</v>
      </c>
      <c r="AU674" s="184" t="s">
        <v>179</v>
      </c>
      <c r="AV674" s="182" t="s">
        <v>179</v>
      </c>
      <c r="AW674" s="182" t="s">
        <v>36</v>
      </c>
      <c r="AX674" s="182" t="s">
        <v>75</v>
      </c>
      <c r="AY674" s="184" t="s">
        <v>171</v>
      </c>
    </row>
    <row r="675" spans="2:51" s="182" customFormat="1" ht="12">
      <c r="B675" s="183"/>
      <c r="D675" s="176" t="s">
        <v>181</v>
      </c>
      <c r="E675" s="184" t="s">
        <v>3</v>
      </c>
      <c r="F675" s="185" t="s">
        <v>681</v>
      </c>
      <c r="H675" s="186">
        <v>-1.233</v>
      </c>
      <c r="L675" s="183"/>
      <c r="M675" s="187"/>
      <c r="N675" s="188"/>
      <c r="O675" s="188"/>
      <c r="P675" s="188"/>
      <c r="Q675" s="188"/>
      <c r="R675" s="188"/>
      <c r="S675" s="188"/>
      <c r="T675" s="189"/>
      <c r="AT675" s="184" t="s">
        <v>181</v>
      </c>
      <c r="AU675" s="184" t="s">
        <v>179</v>
      </c>
      <c r="AV675" s="182" t="s">
        <v>179</v>
      </c>
      <c r="AW675" s="182" t="s">
        <v>36</v>
      </c>
      <c r="AX675" s="182" t="s">
        <v>75</v>
      </c>
      <c r="AY675" s="184" t="s">
        <v>171</v>
      </c>
    </row>
    <row r="676" spans="2:51" s="207" customFormat="1" ht="12">
      <c r="B676" s="208"/>
      <c r="D676" s="176" t="s">
        <v>181</v>
      </c>
      <c r="E676" s="209" t="s">
        <v>3</v>
      </c>
      <c r="F676" s="210" t="s">
        <v>379</v>
      </c>
      <c r="H676" s="211">
        <v>294.37</v>
      </c>
      <c r="L676" s="208"/>
      <c r="M676" s="212"/>
      <c r="N676" s="213"/>
      <c r="O676" s="213"/>
      <c r="P676" s="213"/>
      <c r="Q676" s="213"/>
      <c r="R676" s="213"/>
      <c r="S676" s="213"/>
      <c r="T676" s="214"/>
      <c r="AT676" s="209" t="s">
        <v>181</v>
      </c>
      <c r="AU676" s="209" t="s">
        <v>179</v>
      </c>
      <c r="AV676" s="207" t="s">
        <v>193</v>
      </c>
      <c r="AW676" s="207" t="s">
        <v>36</v>
      </c>
      <c r="AX676" s="207" t="s">
        <v>75</v>
      </c>
      <c r="AY676" s="209" t="s">
        <v>171</v>
      </c>
    </row>
    <row r="677" spans="2:51" s="174" customFormat="1" ht="12">
      <c r="B677" s="175"/>
      <c r="D677" s="176" t="s">
        <v>181</v>
      </c>
      <c r="E677" s="177" t="s">
        <v>3</v>
      </c>
      <c r="F677" s="178" t="s">
        <v>682</v>
      </c>
      <c r="H677" s="177" t="s">
        <v>3</v>
      </c>
      <c r="L677" s="175"/>
      <c r="M677" s="179"/>
      <c r="N677" s="180"/>
      <c r="O677" s="180"/>
      <c r="P677" s="180"/>
      <c r="Q677" s="180"/>
      <c r="R677" s="180"/>
      <c r="S677" s="180"/>
      <c r="T677" s="181"/>
      <c r="AT677" s="177" t="s">
        <v>181</v>
      </c>
      <c r="AU677" s="177" t="s">
        <v>179</v>
      </c>
      <c r="AV677" s="174" t="s">
        <v>83</v>
      </c>
      <c r="AW677" s="174" t="s">
        <v>36</v>
      </c>
      <c r="AX677" s="174" t="s">
        <v>75</v>
      </c>
      <c r="AY677" s="177" t="s">
        <v>171</v>
      </c>
    </row>
    <row r="678" spans="2:51" s="182" customFormat="1" ht="12">
      <c r="B678" s="183"/>
      <c r="D678" s="176" t="s">
        <v>181</v>
      </c>
      <c r="E678" s="184" t="s">
        <v>3</v>
      </c>
      <c r="F678" s="185" t="s">
        <v>683</v>
      </c>
      <c r="H678" s="186">
        <v>133.881</v>
      </c>
      <c r="L678" s="183"/>
      <c r="M678" s="187"/>
      <c r="N678" s="188"/>
      <c r="O678" s="188"/>
      <c r="P678" s="188"/>
      <c r="Q678" s="188"/>
      <c r="R678" s="188"/>
      <c r="S678" s="188"/>
      <c r="T678" s="189"/>
      <c r="AT678" s="184" t="s">
        <v>181</v>
      </c>
      <c r="AU678" s="184" t="s">
        <v>179</v>
      </c>
      <c r="AV678" s="182" t="s">
        <v>179</v>
      </c>
      <c r="AW678" s="182" t="s">
        <v>36</v>
      </c>
      <c r="AX678" s="182" t="s">
        <v>75</v>
      </c>
      <c r="AY678" s="184" t="s">
        <v>171</v>
      </c>
    </row>
    <row r="679" spans="2:51" s="174" customFormat="1" ht="12">
      <c r="B679" s="175"/>
      <c r="D679" s="176" t="s">
        <v>181</v>
      </c>
      <c r="E679" s="177" t="s">
        <v>3</v>
      </c>
      <c r="F679" s="178" t="s">
        <v>358</v>
      </c>
      <c r="H679" s="177" t="s">
        <v>3</v>
      </c>
      <c r="L679" s="175"/>
      <c r="M679" s="179"/>
      <c r="N679" s="180"/>
      <c r="O679" s="180"/>
      <c r="P679" s="180"/>
      <c r="Q679" s="180"/>
      <c r="R679" s="180"/>
      <c r="S679" s="180"/>
      <c r="T679" s="181"/>
      <c r="AT679" s="177" t="s">
        <v>181</v>
      </c>
      <c r="AU679" s="177" t="s">
        <v>179</v>
      </c>
      <c r="AV679" s="174" t="s">
        <v>83</v>
      </c>
      <c r="AW679" s="174" t="s">
        <v>36</v>
      </c>
      <c r="AX679" s="174" t="s">
        <v>75</v>
      </c>
      <c r="AY679" s="177" t="s">
        <v>171</v>
      </c>
    </row>
    <row r="680" spans="2:51" s="182" customFormat="1" ht="12">
      <c r="B680" s="183"/>
      <c r="D680" s="176" t="s">
        <v>181</v>
      </c>
      <c r="E680" s="184" t="s">
        <v>3</v>
      </c>
      <c r="F680" s="185" t="s">
        <v>684</v>
      </c>
      <c r="H680" s="186">
        <v>-2.648</v>
      </c>
      <c r="L680" s="183"/>
      <c r="M680" s="187"/>
      <c r="N680" s="188"/>
      <c r="O680" s="188"/>
      <c r="P680" s="188"/>
      <c r="Q680" s="188"/>
      <c r="R680" s="188"/>
      <c r="S680" s="188"/>
      <c r="T680" s="189"/>
      <c r="AT680" s="184" t="s">
        <v>181</v>
      </c>
      <c r="AU680" s="184" t="s">
        <v>179</v>
      </c>
      <c r="AV680" s="182" t="s">
        <v>179</v>
      </c>
      <c r="AW680" s="182" t="s">
        <v>36</v>
      </c>
      <c r="AX680" s="182" t="s">
        <v>75</v>
      </c>
      <c r="AY680" s="184" t="s">
        <v>171</v>
      </c>
    </row>
    <row r="681" spans="2:51" s="182" customFormat="1" ht="12">
      <c r="B681" s="183"/>
      <c r="D681" s="176" t="s">
        <v>181</v>
      </c>
      <c r="E681" s="184" t="s">
        <v>3</v>
      </c>
      <c r="F681" s="185" t="s">
        <v>685</v>
      </c>
      <c r="H681" s="186">
        <v>-5.526</v>
      </c>
      <c r="L681" s="183"/>
      <c r="M681" s="187"/>
      <c r="N681" s="188"/>
      <c r="O681" s="188"/>
      <c r="P681" s="188"/>
      <c r="Q681" s="188"/>
      <c r="R681" s="188"/>
      <c r="S681" s="188"/>
      <c r="T681" s="189"/>
      <c r="AT681" s="184" t="s">
        <v>181</v>
      </c>
      <c r="AU681" s="184" t="s">
        <v>179</v>
      </c>
      <c r="AV681" s="182" t="s">
        <v>179</v>
      </c>
      <c r="AW681" s="182" t="s">
        <v>36</v>
      </c>
      <c r="AX681" s="182" t="s">
        <v>75</v>
      </c>
      <c r="AY681" s="184" t="s">
        <v>171</v>
      </c>
    </row>
    <row r="682" spans="2:51" s="182" customFormat="1" ht="12">
      <c r="B682" s="183"/>
      <c r="D682" s="176" t="s">
        <v>181</v>
      </c>
      <c r="E682" s="184" t="s">
        <v>3</v>
      </c>
      <c r="F682" s="185" t="s">
        <v>686</v>
      </c>
      <c r="H682" s="186">
        <v>-5.269</v>
      </c>
      <c r="L682" s="183"/>
      <c r="M682" s="187"/>
      <c r="N682" s="188"/>
      <c r="O682" s="188"/>
      <c r="P682" s="188"/>
      <c r="Q682" s="188"/>
      <c r="R682" s="188"/>
      <c r="S682" s="188"/>
      <c r="T682" s="189"/>
      <c r="AT682" s="184" t="s">
        <v>181</v>
      </c>
      <c r="AU682" s="184" t="s">
        <v>179</v>
      </c>
      <c r="AV682" s="182" t="s">
        <v>179</v>
      </c>
      <c r="AW682" s="182" t="s">
        <v>36</v>
      </c>
      <c r="AX682" s="182" t="s">
        <v>75</v>
      </c>
      <c r="AY682" s="184" t="s">
        <v>171</v>
      </c>
    </row>
    <row r="683" spans="2:51" s="182" customFormat="1" ht="12">
      <c r="B683" s="183"/>
      <c r="D683" s="176" t="s">
        <v>181</v>
      </c>
      <c r="E683" s="184" t="s">
        <v>3</v>
      </c>
      <c r="F683" s="185" t="s">
        <v>687</v>
      </c>
      <c r="H683" s="186">
        <v>-2.386</v>
      </c>
      <c r="L683" s="183"/>
      <c r="M683" s="187"/>
      <c r="N683" s="188"/>
      <c r="O683" s="188"/>
      <c r="P683" s="188"/>
      <c r="Q683" s="188"/>
      <c r="R683" s="188"/>
      <c r="S683" s="188"/>
      <c r="T683" s="189"/>
      <c r="AT683" s="184" t="s">
        <v>181</v>
      </c>
      <c r="AU683" s="184" t="s">
        <v>179</v>
      </c>
      <c r="AV683" s="182" t="s">
        <v>179</v>
      </c>
      <c r="AW683" s="182" t="s">
        <v>36</v>
      </c>
      <c r="AX683" s="182" t="s">
        <v>75</v>
      </c>
      <c r="AY683" s="184" t="s">
        <v>171</v>
      </c>
    </row>
    <row r="684" spans="2:51" s="182" customFormat="1" ht="12">
      <c r="B684" s="183"/>
      <c r="D684" s="176" t="s">
        <v>181</v>
      </c>
      <c r="E684" s="184" t="s">
        <v>3</v>
      </c>
      <c r="F684" s="185" t="s">
        <v>688</v>
      </c>
      <c r="H684" s="186">
        <v>-5.657</v>
      </c>
      <c r="L684" s="183"/>
      <c r="M684" s="187"/>
      <c r="N684" s="188"/>
      <c r="O684" s="188"/>
      <c r="P684" s="188"/>
      <c r="Q684" s="188"/>
      <c r="R684" s="188"/>
      <c r="S684" s="188"/>
      <c r="T684" s="189"/>
      <c r="AT684" s="184" t="s">
        <v>181</v>
      </c>
      <c r="AU684" s="184" t="s">
        <v>179</v>
      </c>
      <c r="AV684" s="182" t="s">
        <v>179</v>
      </c>
      <c r="AW684" s="182" t="s">
        <v>36</v>
      </c>
      <c r="AX684" s="182" t="s">
        <v>75</v>
      </c>
      <c r="AY684" s="184" t="s">
        <v>171</v>
      </c>
    </row>
    <row r="685" spans="2:51" s="182" customFormat="1" ht="12">
      <c r="B685" s="183"/>
      <c r="D685" s="176" t="s">
        <v>181</v>
      </c>
      <c r="E685" s="184" t="s">
        <v>3</v>
      </c>
      <c r="F685" s="185" t="s">
        <v>689</v>
      </c>
      <c r="H685" s="186">
        <v>-5.503</v>
      </c>
      <c r="L685" s="183"/>
      <c r="M685" s="187"/>
      <c r="N685" s="188"/>
      <c r="O685" s="188"/>
      <c r="P685" s="188"/>
      <c r="Q685" s="188"/>
      <c r="R685" s="188"/>
      <c r="S685" s="188"/>
      <c r="T685" s="189"/>
      <c r="AT685" s="184" t="s">
        <v>181</v>
      </c>
      <c r="AU685" s="184" t="s">
        <v>179</v>
      </c>
      <c r="AV685" s="182" t="s">
        <v>179</v>
      </c>
      <c r="AW685" s="182" t="s">
        <v>36</v>
      </c>
      <c r="AX685" s="182" t="s">
        <v>75</v>
      </c>
      <c r="AY685" s="184" t="s">
        <v>171</v>
      </c>
    </row>
    <row r="686" spans="2:51" s="207" customFormat="1" ht="12">
      <c r="B686" s="208"/>
      <c r="D686" s="176" t="s">
        <v>181</v>
      </c>
      <c r="E686" s="209" t="s">
        <v>3</v>
      </c>
      <c r="F686" s="210" t="s">
        <v>379</v>
      </c>
      <c r="H686" s="211">
        <v>106.892</v>
      </c>
      <c r="L686" s="208"/>
      <c r="M686" s="212"/>
      <c r="N686" s="213"/>
      <c r="O686" s="213"/>
      <c r="P686" s="213"/>
      <c r="Q686" s="213"/>
      <c r="R686" s="213"/>
      <c r="S686" s="213"/>
      <c r="T686" s="214"/>
      <c r="AT686" s="209" t="s">
        <v>181</v>
      </c>
      <c r="AU686" s="209" t="s">
        <v>179</v>
      </c>
      <c r="AV686" s="207" t="s">
        <v>193</v>
      </c>
      <c r="AW686" s="207" t="s">
        <v>36</v>
      </c>
      <c r="AX686" s="207" t="s">
        <v>75</v>
      </c>
      <c r="AY686" s="209" t="s">
        <v>171</v>
      </c>
    </row>
    <row r="687" spans="2:51" s="174" customFormat="1" ht="12">
      <c r="B687" s="175"/>
      <c r="D687" s="176" t="s">
        <v>181</v>
      </c>
      <c r="E687" s="177" t="s">
        <v>3</v>
      </c>
      <c r="F687" s="178" t="s">
        <v>690</v>
      </c>
      <c r="H687" s="177" t="s">
        <v>3</v>
      </c>
      <c r="L687" s="175"/>
      <c r="M687" s="179"/>
      <c r="N687" s="180"/>
      <c r="O687" s="180"/>
      <c r="P687" s="180"/>
      <c r="Q687" s="180"/>
      <c r="R687" s="180"/>
      <c r="S687" s="180"/>
      <c r="T687" s="181"/>
      <c r="AT687" s="177" t="s">
        <v>181</v>
      </c>
      <c r="AU687" s="177" t="s">
        <v>179</v>
      </c>
      <c r="AV687" s="174" t="s">
        <v>83</v>
      </c>
      <c r="AW687" s="174" t="s">
        <v>36</v>
      </c>
      <c r="AX687" s="174" t="s">
        <v>75</v>
      </c>
      <c r="AY687" s="177" t="s">
        <v>171</v>
      </c>
    </row>
    <row r="688" spans="2:51" s="182" customFormat="1" ht="12">
      <c r="B688" s="183"/>
      <c r="D688" s="176" t="s">
        <v>181</v>
      </c>
      <c r="E688" s="184" t="s">
        <v>3</v>
      </c>
      <c r="F688" s="185" t="s">
        <v>691</v>
      </c>
      <c r="H688" s="186">
        <v>48.694</v>
      </c>
      <c r="L688" s="183"/>
      <c r="M688" s="187"/>
      <c r="N688" s="188"/>
      <c r="O688" s="188"/>
      <c r="P688" s="188"/>
      <c r="Q688" s="188"/>
      <c r="R688" s="188"/>
      <c r="S688" s="188"/>
      <c r="T688" s="189"/>
      <c r="AT688" s="184" t="s">
        <v>181</v>
      </c>
      <c r="AU688" s="184" t="s">
        <v>179</v>
      </c>
      <c r="AV688" s="182" t="s">
        <v>179</v>
      </c>
      <c r="AW688" s="182" t="s">
        <v>36</v>
      </c>
      <c r="AX688" s="182" t="s">
        <v>75</v>
      </c>
      <c r="AY688" s="184" t="s">
        <v>171</v>
      </c>
    </row>
    <row r="689" spans="2:51" s="190" customFormat="1" ht="12">
      <c r="B689" s="191"/>
      <c r="D689" s="176" t="s">
        <v>181</v>
      </c>
      <c r="E689" s="192" t="s">
        <v>3</v>
      </c>
      <c r="F689" s="193" t="s">
        <v>184</v>
      </c>
      <c r="H689" s="194">
        <v>449.956</v>
      </c>
      <c r="L689" s="191"/>
      <c r="M689" s="195"/>
      <c r="N689" s="196"/>
      <c r="O689" s="196"/>
      <c r="P689" s="196"/>
      <c r="Q689" s="196"/>
      <c r="R689" s="196"/>
      <c r="S689" s="196"/>
      <c r="T689" s="197"/>
      <c r="AT689" s="192" t="s">
        <v>181</v>
      </c>
      <c r="AU689" s="192" t="s">
        <v>179</v>
      </c>
      <c r="AV689" s="190" t="s">
        <v>178</v>
      </c>
      <c r="AW689" s="190" t="s">
        <v>36</v>
      </c>
      <c r="AX689" s="190" t="s">
        <v>83</v>
      </c>
      <c r="AY689" s="192" t="s">
        <v>171</v>
      </c>
    </row>
    <row r="690" spans="1:65" s="92" customFormat="1" ht="21.75" customHeight="1">
      <c r="A690" s="89"/>
      <c r="B690" s="90"/>
      <c r="C690" s="161" t="s">
        <v>747</v>
      </c>
      <c r="D690" s="161" t="s">
        <v>173</v>
      </c>
      <c r="E690" s="162" t="s">
        <v>748</v>
      </c>
      <c r="F690" s="163" t="s">
        <v>749</v>
      </c>
      <c r="G690" s="164" t="s">
        <v>187</v>
      </c>
      <c r="H690" s="165">
        <v>26.007</v>
      </c>
      <c r="I690" s="75"/>
      <c r="J690" s="166">
        <f>ROUND(I690*H690,2)</f>
        <v>0</v>
      </c>
      <c r="K690" s="163" t="s">
        <v>177</v>
      </c>
      <c r="L690" s="90"/>
      <c r="M690" s="167" t="s">
        <v>3</v>
      </c>
      <c r="N690" s="168" t="s">
        <v>47</v>
      </c>
      <c r="O690" s="169"/>
      <c r="P690" s="170">
        <f>O690*H690</f>
        <v>0</v>
      </c>
      <c r="Q690" s="170">
        <v>2.25634</v>
      </c>
      <c r="R690" s="170">
        <f>Q690*H690</f>
        <v>58.68063438</v>
      </c>
      <c r="S690" s="170">
        <v>0</v>
      </c>
      <c r="T690" s="171">
        <f>S690*H690</f>
        <v>0</v>
      </c>
      <c r="U690" s="89"/>
      <c r="V690" s="89"/>
      <c r="W690" s="89"/>
      <c r="X690" s="89"/>
      <c r="Y690" s="89"/>
      <c r="Z690" s="89"/>
      <c r="AA690" s="89"/>
      <c r="AB690" s="89"/>
      <c r="AC690" s="89"/>
      <c r="AD690" s="89"/>
      <c r="AE690" s="89"/>
      <c r="AR690" s="172" t="s">
        <v>178</v>
      </c>
      <c r="AT690" s="172" t="s">
        <v>173</v>
      </c>
      <c r="AU690" s="172" t="s">
        <v>179</v>
      </c>
      <c r="AY690" s="82" t="s">
        <v>171</v>
      </c>
      <c r="BE690" s="173">
        <f>IF(N690="základní",J690,0)</f>
        <v>0</v>
      </c>
      <c r="BF690" s="173">
        <f>IF(N690="snížená",J690,0)</f>
        <v>0</v>
      </c>
      <c r="BG690" s="173">
        <f>IF(N690="zákl. přenesená",J690,0)</f>
        <v>0</v>
      </c>
      <c r="BH690" s="173">
        <f>IF(N690="sníž. přenesená",J690,0)</f>
        <v>0</v>
      </c>
      <c r="BI690" s="173">
        <f>IF(N690="nulová",J690,0)</f>
        <v>0</v>
      </c>
      <c r="BJ690" s="82" t="s">
        <v>179</v>
      </c>
      <c r="BK690" s="173">
        <f>ROUND(I690*H690,2)</f>
        <v>0</v>
      </c>
      <c r="BL690" s="82" t="s">
        <v>178</v>
      </c>
      <c r="BM690" s="172" t="s">
        <v>750</v>
      </c>
    </row>
    <row r="691" spans="2:51" s="174" customFormat="1" ht="12">
      <c r="B691" s="175"/>
      <c r="D691" s="176" t="s">
        <v>181</v>
      </c>
      <c r="E691" s="177" t="s">
        <v>3</v>
      </c>
      <c r="F691" s="178" t="s">
        <v>751</v>
      </c>
      <c r="H691" s="177" t="s">
        <v>3</v>
      </c>
      <c r="L691" s="175"/>
      <c r="M691" s="179"/>
      <c r="N691" s="180"/>
      <c r="O691" s="180"/>
      <c r="P691" s="180"/>
      <c r="Q691" s="180"/>
      <c r="R691" s="180"/>
      <c r="S691" s="180"/>
      <c r="T691" s="181"/>
      <c r="AT691" s="177" t="s">
        <v>181</v>
      </c>
      <c r="AU691" s="177" t="s">
        <v>179</v>
      </c>
      <c r="AV691" s="174" t="s">
        <v>83</v>
      </c>
      <c r="AW691" s="174" t="s">
        <v>36</v>
      </c>
      <c r="AX691" s="174" t="s">
        <v>75</v>
      </c>
      <c r="AY691" s="177" t="s">
        <v>171</v>
      </c>
    </row>
    <row r="692" spans="2:51" s="182" customFormat="1" ht="12">
      <c r="B692" s="183"/>
      <c r="D692" s="176" t="s">
        <v>181</v>
      </c>
      <c r="E692" s="184" t="s">
        <v>3</v>
      </c>
      <c r="F692" s="185" t="s">
        <v>752</v>
      </c>
      <c r="H692" s="186">
        <v>8.965</v>
      </c>
      <c r="L692" s="183"/>
      <c r="M692" s="187"/>
      <c r="N692" s="188"/>
      <c r="O692" s="188"/>
      <c r="P692" s="188"/>
      <c r="Q692" s="188"/>
      <c r="R692" s="188"/>
      <c r="S692" s="188"/>
      <c r="T692" s="189"/>
      <c r="AT692" s="184" t="s">
        <v>181</v>
      </c>
      <c r="AU692" s="184" t="s">
        <v>179</v>
      </c>
      <c r="AV692" s="182" t="s">
        <v>179</v>
      </c>
      <c r="AW692" s="182" t="s">
        <v>36</v>
      </c>
      <c r="AX692" s="182" t="s">
        <v>75</v>
      </c>
      <c r="AY692" s="184" t="s">
        <v>171</v>
      </c>
    </row>
    <row r="693" spans="2:51" s="182" customFormat="1" ht="12">
      <c r="B693" s="183"/>
      <c r="D693" s="176" t="s">
        <v>181</v>
      </c>
      <c r="E693" s="184" t="s">
        <v>3</v>
      </c>
      <c r="F693" s="185" t="s">
        <v>753</v>
      </c>
      <c r="H693" s="186">
        <v>6.167</v>
      </c>
      <c r="L693" s="183"/>
      <c r="M693" s="187"/>
      <c r="N693" s="188"/>
      <c r="O693" s="188"/>
      <c r="P693" s="188"/>
      <c r="Q693" s="188"/>
      <c r="R693" s="188"/>
      <c r="S693" s="188"/>
      <c r="T693" s="189"/>
      <c r="AT693" s="184" t="s">
        <v>181</v>
      </c>
      <c r="AU693" s="184" t="s">
        <v>179</v>
      </c>
      <c r="AV693" s="182" t="s">
        <v>179</v>
      </c>
      <c r="AW693" s="182" t="s">
        <v>36</v>
      </c>
      <c r="AX693" s="182" t="s">
        <v>75</v>
      </c>
      <c r="AY693" s="184" t="s">
        <v>171</v>
      </c>
    </row>
    <row r="694" spans="2:51" s="174" customFormat="1" ht="12">
      <c r="B694" s="175"/>
      <c r="D694" s="176" t="s">
        <v>181</v>
      </c>
      <c r="E694" s="177" t="s">
        <v>3</v>
      </c>
      <c r="F694" s="178" t="s">
        <v>754</v>
      </c>
      <c r="H694" s="177" t="s">
        <v>3</v>
      </c>
      <c r="L694" s="175"/>
      <c r="M694" s="179"/>
      <c r="N694" s="180"/>
      <c r="O694" s="180"/>
      <c r="P694" s="180"/>
      <c r="Q694" s="180"/>
      <c r="R694" s="180"/>
      <c r="S694" s="180"/>
      <c r="T694" s="181"/>
      <c r="AT694" s="177" t="s">
        <v>181</v>
      </c>
      <c r="AU694" s="177" t="s">
        <v>179</v>
      </c>
      <c r="AV694" s="174" t="s">
        <v>83</v>
      </c>
      <c r="AW694" s="174" t="s">
        <v>36</v>
      </c>
      <c r="AX694" s="174" t="s">
        <v>75</v>
      </c>
      <c r="AY694" s="177" t="s">
        <v>171</v>
      </c>
    </row>
    <row r="695" spans="2:51" s="182" customFormat="1" ht="12">
      <c r="B695" s="183"/>
      <c r="D695" s="176" t="s">
        <v>181</v>
      </c>
      <c r="E695" s="184" t="s">
        <v>3</v>
      </c>
      <c r="F695" s="185" t="s">
        <v>755</v>
      </c>
      <c r="H695" s="186">
        <v>10.875</v>
      </c>
      <c r="L695" s="183"/>
      <c r="M695" s="187"/>
      <c r="N695" s="188"/>
      <c r="O695" s="188"/>
      <c r="P695" s="188"/>
      <c r="Q695" s="188"/>
      <c r="R695" s="188"/>
      <c r="S695" s="188"/>
      <c r="T695" s="189"/>
      <c r="AT695" s="184" t="s">
        <v>181</v>
      </c>
      <c r="AU695" s="184" t="s">
        <v>179</v>
      </c>
      <c r="AV695" s="182" t="s">
        <v>179</v>
      </c>
      <c r="AW695" s="182" t="s">
        <v>36</v>
      </c>
      <c r="AX695" s="182" t="s">
        <v>75</v>
      </c>
      <c r="AY695" s="184" t="s">
        <v>171</v>
      </c>
    </row>
    <row r="696" spans="2:51" s="190" customFormat="1" ht="12">
      <c r="B696" s="191"/>
      <c r="D696" s="176" t="s">
        <v>181</v>
      </c>
      <c r="E696" s="192" t="s">
        <v>3</v>
      </c>
      <c r="F696" s="193" t="s">
        <v>184</v>
      </c>
      <c r="H696" s="194">
        <v>26.007</v>
      </c>
      <c r="L696" s="191"/>
      <c r="M696" s="195"/>
      <c r="N696" s="196"/>
      <c r="O696" s="196"/>
      <c r="P696" s="196"/>
      <c r="Q696" s="196"/>
      <c r="R696" s="196"/>
      <c r="S696" s="196"/>
      <c r="T696" s="197"/>
      <c r="AT696" s="192" t="s">
        <v>181</v>
      </c>
      <c r="AU696" s="192" t="s">
        <v>179</v>
      </c>
      <c r="AV696" s="190" t="s">
        <v>178</v>
      </c>
      <c r="AW696" s="190" t="s">
        <v>36</v>
      </c>
      <c r="AX696" s="190" t="s">
        <v>83</v>
      </c>
      <c r="AY696" s="192" t="s">
        <v>171</v>
      </c>
    </row>
    <row r="697" spans="1:65" s="92" customFormat="1" ht="21.75" customHeight="1">
      <c r="A697" s="89"/>
      <c r="B697" s="90"/>
      <c r="C697" s="161" t="s">
        <v>756</v>
      </c>
      <c r="D697" s="161" t="s">
        <v>173</v>
      </c>
      <c r="E697" s="162" t="s">
        <v>757</v>
      </c>
      <c r="F697" s="163" t="s">
        <v>758</v>
      </c>
      <c r="G697" s="164" t="s">
        <v>187</v>
      </c>
      <c r="H697" s="165">
        <v>26.007</v>
      </c>
      <c r="I697" s="75"/>
      <c r="J697" s="166">
        <f>ROUND(I697*H697,2)</f>
        <v>0</v>
      </c>
      <c r="K697" s="163" t="s">
        <v>177</v>
      </c>
      <c r="L697" s="90"/>
      <c r="M697" s="167" t="s">
        <v>3</v>
      </c>
      <c r="N697" s="168" t="s">
        <v>47</v>
      </c>
      <c r="O697" s="169"/>
      <c r="P697" s="170">
        <f>O697*H697</f>
        <v>0</v>
      </c>
      <c r="Q697" s="170">
        <v>0</v>
      </c>
      <c r="R697" s="170">
        <f>Q697*H697</f>
        <v>0</v>
      </c>
      <c r="S697" s="170">
        <v>0</v>
      </c>
      <c r="T697" s="171">
        <f>S697*H697</f>
        <v>0</v>
      </c>
      <c r="U697" s="89"/>
      <c r="V697" s="89"/>
      <c r="W697" s="89"/>
      <c r="X697" s="89"/>
      <c r="Y697" s="89"/>
      <c r="Z697" s="89"/>
      <c r="AA697" s="89"/>
      <c r="AB697" s="89"/>
      <c r="AC697" s="89"/>
      <c r="AD697" s="89"/>
      <c r="AE697" s="89"/>
      <c r="AR697" s="172" t="s">
        <v>178</v>
      </c>
      <c r="AT697" s="172" t="s">
        <v>173</v>
      </c>
      <c r="AU697" s="172" t="s">
        <v>179</v>
      </c>
      <c r="AY697" s="82" t="s">
        <v>171</v>
      </c>
      <c r="BE697" s="173">
        <f>IF(N697="základní",J697,0)</f>
        <v>0</v>
      </c>
      <c r="BF697" s="173">
        <f>IF(N697="snížená",J697,0)</f>
        <v>0</v>
      </c>
      <c r="BG697" s="173">
        <f>IF(N697="zákl. přenesená",J697,0)</f>
        <v>0</v>
      </c>
      <c r="BH697" s="173">
        <f>IF(N697="sníž. přenesená",J697,0)</f>
        <v>0</v>
      </c>
      <c r="BI697" s="173">
        <f>IF(N697="nulová",J697,0)</f>
        <v>0</v>
      </c>
      <c r="BJ697" s="82" t="s">
        <v>179</v>
      </c>
      <c r="BK697" s="173">
        <f>ROUND(I697*H697,2)</f>
        <v>0</v>
      </c>
      <c r="BL697" s="82" t="s">
        <v>178</v>
      </c>
      <c r="BM697" s="172" t="s">
        <v>759</v>
      </c>
    </row>
    <row r="698" spans="1:65" s="92" customFormat="1" ht="24">
      <c r="A698" s="89"/>
      <c r="B698" s="90"/>
      <c r="C698" s="161" t="s">
        <v>760</v>
      </c>
      <c r="D698" s="161" t="s">
        <v>173</v>
      </c>
      <c r="E698" s="162" t="s">
        <v>761</v>
      </c>
      <c r="F698" s="163" t="s">
        <v>762</v>
      </c>
      <c r="G698" s="164" t="s">
        <v>187</v>
      </c>
      <c r="H698" s="165">
        <v>26.007</v>
      </c>
      <c r="I698" s="75"/>
      <c r="J698" s="166">
        <f>ROUND(I698*H698,2)</f>
        <v>0</v>
      </c>
      <c r="K698" s="163" t="s">
        <v>177</v>
      </c>
      <c r="L698" s="90"/>
      <c r="M698" s="167" t="s">
        <v>3</v>
      </c>
      <c r="N698" s="168" t="s">
        <v>47</v>
      </c>
      <c r="O698" s="169"/>
      <c r="P698" s="170">
        <f>O698*H698</f>
        <v>0</v>
      </c>
      <c r="Q698" s="170">
        <v>0</v>
      </c>
      <c r="R698" s="170">
        <f>Q698*H698</f>
        <v>0</v>
      </c>
      <c r="S698" s="170">
        <v>0</v>
      </c>
      <c r="T698" s="171">
        <f>S698*H698</f>
        <v>0</v>
      </c>
      <c r="U698" s="89"/>
      <c r="V698" s="89"/>
      <c r="W698" s="89"/>
      <c r="X698" s="89"/>
      <c r="Y698" s="89"/>
      <c r="Z698" s="89"/>
      <c r="AA698" s="89"/>
      <c r="AB698" s="89"/>
      <c r="AC698" s="89"/>
      <c r="AD698" s="89"/>
      <c r="AE698" s="89"/>
      <c r="AR698" s="172" t="s">
        <v>178</v>
      </c>
      <c r="AT698" s="172" t="s">
        <v>173</v>
      </c>
      <c r="AU698" s="172" t="s">
        <v>179</v>
      </c>
      <c r="AY698" s="82" t="s">
        <v>171</v>
      </c>
      <c r="BE698" s="173">
        <f>IF(N698="základní",J698,0)</f>
        <v>0</v>
      </c>
      <c r="BF698" s="173">
        <f>IF(N698="snížená",J698,0)</f>
        <v>0</v>
      </c>
      <c r="BG698" s="173">
        <f>IF(N698="zákl. přenesená",J698,0)</f>
        <v>0</v>
      </c>
      <c r="BH698" s="173">
        <f>IF(N698="sníž. přenesená",J698,0)</f>
        <v>0</v>
      </c>
      <c r="BI698" s="173">
        <f>IF(N698="nulová",J698,0)</f>
        <v>0</v>
      </c>
      <c r="BJ698" s="82" t="s">
        <v>179</v>
      </c>
      <c r="BK698" s="173">
        <f>ROUND(I698*H698,2)</f>
        <v>0</v>
      </c>
      <c r="BL698" s="82" t="s">
        <v>178</v>
      </c>
      <c r="BM698" s="172" t="s">
        <v>763</v>
      </c>
    </row>
    <row r="699" spans="1:65" s="92" customFormat="1" ht="16.5" customHeight="1">
      <c r="A699" s="89"/>
      <c r="B699" s="90"/>
      <c r="C699" s="161" t="s">
        <v>764</v>
      </c>
      <c r="D699" s="161" t="s">
        <v>173</v>
      </c>
      <c r="E699" s="162" t="s">
        <v>765</v>
      </c>
      <c r="F699" s="163" t="s">
        <v>766</v>
      </c>
      <c r="G699" s="164" t="s">
        <v>187</v>
      </c>
      <c r="H699" s="165">
        <v>18.151</v>
      </c>
      <c r="I699" s="75"/>
      <c r="J699" s="166">
        <f>ROUND(I699*H699,2)</f>
        <v>0</v>
      </c>
      <c r="K699" s="163" t="s">
        <v>177</v>
      </c>
      <c r="L699" s="90"/>
      <c r="M699" s="167" t="s">
        <v>3</v>
      </c>
      <c r="N699" s="168" t="s">
        <v>47</v>
      </c>
      <c r="O699" s="169"/>
      <c r="P699" s="170">
        <f>O699*H699</f>
        <v>0</v>
      </c>
      <c r="Q699" s="170">
        <v>1.616</v>
      </c>
      <c r="R699" s="170">
        <f>Q699*H699</f>
        <v>29.332016000000003</v>
      </c>
      <c r="S699" s="170">
        <v>0</v>
      </c>
      <c r="T699" s="171">
        <f>S699*H699</f>
        <v>0</v>
      </c>
      <c r="U699" s="89"/>
      <c r="V699" s="89"/>
      <c r="W699" s="89"/>
      <c r="X699" s="89"/>
      <c r="Y699" s="89"/>
      <c r="Z699" s="89"/>
      <c r="AA699" s="89"/>
      <c r="AB699" s="89"/>
      <c r="AC699" s="89"/>
      <c r="AD699" s="89"/>
      <c r="AE699" s="89"/>
      <c r="AR699" s="172" t="s">
        <v>261</v>
      </c>
      <c r="AT699" s="172" t="s">
        <v>173</v>
      </c>
      <c r="AU699" s="172" t="s">
        <v>179</v>
      </c>
      <c r="AY699" s="82" t="s">
        <v>171</v>
      </c>
      <c r="BE699" s="173">
        <f>IF(N699="základní",J699,0)</f>
        <v>0</v>
      </c>
      <c r="BF699" s="173">
        <f>IF(N699="snížená",J699,0)</f>
        <v>0</v>
      </c>
      <c r="BG699" s="173">
        <f>IF(N699="zákl. přenesená",J699,0)</f>
        <v>0</v>
      </c>
      <c r="BH699" s="173">
        <f>IF(N699="sníž. přenesená",J699,0)</f>
        <v>0</v>
      </c>
      <c r="BI699" s="173">
        <f>IF(N699="nulová",J699,0)</f>
        <v>0</v>
      </c>
      <c r="BJ699" s="82" t="s">
        <v>179</v>
      </c>
      <c r="BK699" s="173">
        <f>ROUND(I699*H699,2)</f>
        <v>0</v>
      </c>
      <c r="BL699" s="82" t="s">
        <v>261</v>
      </c>
      <c r="BM699" s="172" t="s">
        <v>767</v>
      </c>
    </row>
    <row r="700" spans="2:51" s="174" customFormat="1" ht="12">
      <c r="B700" s="175"/>
      <c r="D700" s="176" t="s">
        <v>181</v>
      </c>
      <c r="E700" s="177" t="s">
        <v>3</v>
      </c>
      <c r="F700" s="178" t="s">
        <v>768</v>
      </c>
      <c r="H700" s="177" t="s">
        <v>3</v>
      </c>
      <c r="L700" s="175"/>
      <c r="M700" s="179"/>
      <c r="N700" s="180"/>
      <c r="O700" s="180"/>
      <c r="P700" s="180"/>
      <c r="Q700" s="180"/>
      <c r="R700" s="180"/>
      <c r="S700" s="180"/>
      <c r="T700" s="181"/>
      <c r="AT700" s="177" t="s">
        <v>181</v>
      </c>
      <c r="AU700" s="177" t="s">
        <v>179</v>
      </c>
      <c r="AV700" s="174" t="s">
        <v>83</v>
      </c>
      <c r="AW700" s="174" t="s">
        <v>36</v>
      </c>
      <c r="AX700" s="174" t="s">
        <v>75</v>
      </c>
      <c r="AY700" s="177" t="s">
        <v>171</v>
      </c>
    </row>
    <row r="701" spans="2:51" s="182" customFormat="1" ht="12">
      <c r="B701" s="183"/>
      <c r="D701" s="176" t="s">
        <v>181</v>
      </c>
      <c r="E701" s="184" t="s">
        <v>3</v>
      </c>
      <c r="F701" s="185" t="s">
        <v>769</v>
      </c>
      <c r="H701" s="186">
        <v>18.151</v>
      </c>
      <c r="L701" s="183"/>
      <c r="M701" s="187"/>
      <c r="N701" s="188"/>
      <c r="O701" s="188"/>
      <c r="P701" s="188"/>
      <c r="Q701" s="188"/>
      <c r="R701" s="188"/>
      <c r="S701" s="188"/>
      <c r="T701" s="189"/>
      <c r="AT701" s="184" t="s">
        <v>181</v>
      </c>
      <c r="AU701" s="184" t="s">
        <v>179</v>
      </c>
      <c r="AV701" s="182" t="s">
        <v>179</v>
      </c>
      <c r="AW701" s="182" t="s">
        <v>36</v>
      </c>
      <c r="AX701" s="182" t="s">
        <v>75</v>
      </c>
      <c r="AY701" s="184" t="s">
        <v>171</v>
      </c>
    </row>
    <row r="702" spans="2:51" s="190" customFormat="1" ht="12">
      <c r="B702" s="191"/>
      <c r="D702" s="176" t="s">
        <v>181</v>
      </c>
      <c r="E702" s="192" t="s">
        <v>3</v>
      </c>
      <c r="F702" s="193" t="s">
        <v>184</v>
      </c>
      <c r="H702" s="194">
        <v>18.151</v>
      </c>
      <c r="L702" s="191"/>
      <c r="M702" s="195"/>
      <c r="N702" s="196"/>
      <c r="O702" s="196"/>
      <c r="P702" s="196"/>
      <c r="Q702" s="196"/>
      <c r="R702" s="196"/>
      <c r="S702" s="196"/>
      <c r="T702" s="197"/>
      <c r="AT702" s="192" t="s">
        <v>181</v>
      </c>
      <c r="AU702" s="192" t="s">
        <v>179</v>
      </c>
      <c r="AV702" s="190" t="s">
        <v>178</v>
      </c>
      <c r="AW702" s="190" t="s">
        <v>36</v>
      </c>
      <c r="AX702" s="190" t="s">
        <v>83</v>
      </c>
      <c r="AY702" s="192" t="s">
        <v>171</v>
      </c>
    </row>
    <row r="703" spans="1:65" s="92" customFormat="1" ht="16.5" customHeight="1">
      <c r="A703" s="89"/>
      <c r="B703" s="90"/>
      <c r="C703" s="161" t="s">
        <v>770</v>
      </c>
      <c r="D703" s="161" t="s">
        <v>173</v>
      </c>
      <c r="E703" s="162" t="s">
        <v>771</v>
      </c>
      <c r="F703" s="163" t="s">
        <v>772</v>
      </c>
      <c r="G703" s="164" t="s">
        <v>222</v>
      </c>
      <c r="H703" s="165">
        <v>0.704</v>
      </c>
      <c r="I703" s="75"/>
      <c r="J703" s="166">
        <f>ROUND(I703*H703,2)</f>
        <v>0</v>
      </c>
      <c r="K703" s="163" t="s">
        <v>177</v>
      </c>
      <c r="L703" s="90"/>
      <c r="M703" s="167" t="s">
        <v>3</v>
      </c>
      <c r="N703" s="168" t="s">
        <v>47</v>
      </c>
      <c r="O703" s="169"/>
      <c r="P703" s="170">
        <f>O703*H703</f>
        <v>0</v>
      </c>
      <c r="Q703" s="170">
        <v>1.06277</v>
      </c>
      <c r="R703" s="170">
        <f>Q703*H703</f>
        <v>0.74819008</v>
      </c>
      <c r="S703" s="170">
        <v>0</v>
      </c>
      <c r="T703" s="171">
        <f>S703*H703</f>
        <v>0</v>
      </c>
      <c r="U703" s="89"/>
      <c r="V703" s="89"/>
      <c r="W703" s="89"/>
      <c r="X703" s="89"/>
      <c r="Y703" s="89"/>
      <c r="Z703" s="89"/>
      <c r="AA703" s="89"/>
      <c r="AB703" s="89"/>
      <c r="AC703" s="89"/>
      <c r="AD703" s="89"/>
      <c r="AE703" s="89"/>
      <c r="AR703" s="172" t="s">
        <v>178</v>
      </c>
      <c r="AT703" s="172" t="s">
        <v>173</v>
      </c>
      <c r="AU703" s="172" t="s">
        <v>179</v>
      </c>
      <c r="AY703" s="82" t="s">
        <v>171</v>
      </c>
      <c r="BE703" s="173">
        <f>IF(N703="základní",J703,0)</f>
        <v>0</v>
      </c>
      <c r="BF703" s="173">
        <f>IF(N703="snížená",J703,0)</f>
        <v>0</v>
      </c>
      <c r="BG703" s="173">
        <f>IF(N703="zákl. přenesená",J703,0)</f>
        <v>0</v>
      </c>
      <c r="BH703" s="173">
        <f>IF(N703="sníž. přenesená",J703,0)</f>
        <v>0</v>
      </c>
      <c r="BI703" s="173">
        <f>IF(N703="nulová",J703,0)</f>
        <v>0</v>
      </c>
      <c r="BJ703" s="82" t="s">
        <v>179</v>
      </c>
      <c r="BK703" s="173">
        <f>ROUND(I703*H703,2)</f>
        <v>0</v>
      </c>
      <c r="BL703" s="82" t="s">
        <v>178</v>
      </c>
      <c r="BM703" s="172" t="s">
        <v>773</v>
      </c>
    </row>
    <row r="704" spans="2:51" s="174" customFormat="1" ht="12">
      <c r="B704" s="175"/>
      <c r="D704" s="176" t="s">
        <v>181</v>
      </c>
      <c r="E704" s="177" t="s">
        <v>3</v>
      </c>
      <c r="F704" s="178" t="s">
        <v>751</v>
      </c>
      <c r="H704" s="177" t="s">
        <v>3</v>
      </c>
      <c r="L704" s="175"/>
      <c r="M704" s="179"/>
      <c r="N704" s="180"/>
      <c r="O704" s="180"/>
      <c r="P704" s="180"/>
      <c r="Q704" s="180"/>
      <c r="R704" s="180"/>
      <c r="S704" s="180"/>
      <c r="T704" s="181"/>
      <c r="AT704" s="177" t="s">
        <v>181</v>
      </c>
      <c r="AU704" s="177" t="s">
        <v>179</v>
      </c>
      <c r="AV704" s="174" t="s">
        <v>83</v>
      </c>
      <c r="AW704" s="174" t="s">
        <v>36</v>
      </c>
      <c r="AX704" s="174" t="s">
        <v>75</v>
      </c>
      <c r="AY704" s="177" t="s">
        <v>171</v>
      </c>
    </row>
    <row r="705" spans="2:51" s="182" customFormat="1" ht="12">
      <c r="B705" s="183"/>
      <c r="D705" s="176" t="s">
        <v>181</v>
      </c>
      <c r="E705" s="184" t="s">
        <v>3</v>
      </c>
      <c r="F705" s="185" t="s">
        <v>774</v>
      </c>
      <c r="H705" s="186">
        <v>0.243</v>
      </c>
      <c r="L705" s="183"/>
      <c r="M705" s="187"/>
      <c r="N705" s="188"/>
      <c r="O705" s="188"/>
      <c r="P705" s="188"/>
      <c r="Q705" s="188"/>
      <c r="R705" s="188"/>
      <c r="S705" s="188"/>
      <c r="T705" s="189"/>
      <c r="AT705" s="184" t="s">
        <v>181</v>
      </c>
      <c r="AU705" s="184" t="s">
        <v>179</v>
      </c>
      <c r="AV705" s="182" t="s">
        <v>179</v>
      </c>
      <c r="AW705" s="182" t="s">
        <v>36</v>
      </c>
      <c r="AX705" s="182" t="s">
        <v>75</v>
      </c>
      <c r="AY705" s="184" t="s">
        <v>171</v>
      </c>
    </row>
    <row r="706" spans="2:51" s="182" customFormat="1" ht="12">
      <c r="B706" s="183"/>
      <c r="D706" s="176" t="s">
        <v>181</v>
      </c>
      <c r="E706" s="184" t="s">
        <v>3</v>
      </c>
      <c r="F706" s="185" t="s">
        <v>775</v>
      </c>
      <c r="H706" s="186">
        <v>0.167</v>
      </c>
      <c r="L706" s="183"/>
      <c r="M706" s="187"/>
      <c r="N706" s="188"/>
      <c r="O706" s="188"/>
      <c r="P706" s="188"/>
      <c r="Q706" s="188"/>
      <c r="R706" s="188"/>
      <c r="S706" s="188"/>
      <c r="T706" s="189"/>
      <c r="AT706" s="184" t="s">
        <v>181</v>
      </c>
      <c r="AU706" s="184" t="s">
        <v>179</v>
      </c>
      <c r="AV706" s="182" t="s">
        <v>179</v>
      </c>
      <c r="AW706" s="182" t="s">
        <v>36</v>
      </c>
      <c r="AX706" s="182" t="s">
        <v>75</v>
      </c>
      <c r="AY706" s="184" t="s">
        <v>171</v>
      </c>
    </row>
    <row r="707" spans="2:51" s="174" customFormat="1" ht="12">
      <c r="B707" s="175"/>
      <c r="D707" s="176" t="s">
        <v>181</v>
      </c>
      <c r="E707" s="177" t="s">
        <v>3</v>
      </c>
      <c r="F707" s="178" t="s">
        <v>754</v>
      </c>
      <c r="H707" s="177" t="s">
        <v>3</v>
      </c>
      <c r="L707" s="175"/>
      <c r="M707" s="179"/>
      <c r="N707" s="180"/>
      <c r="O707" s="180"/>
      <c r="P707" s="180"/>
      <c r="Q707" s="180"/>
      <c r="R707" s="180"/>
      <c r="S707" s="180"/>
      <c r="T707" s="181"/>
      <c r="AT707" s="177" t="s">
        <v>181</v>
      </c>
      <c r="AU707" s="177" t="s">
        <v>179</v>
      </c>
      <c r="AV707" s="174" t="s">
        <v>83</v>
      </c>
      <c r="AW707" s="174" t="s">
        <v>36</v>
      </c>
      <c r="AX707" s="174" t="s">
        <v>75</v>
      </c>
      <c r="AY707" s="177" t="s">
        <v>171</v>
      </c>
    </row>
    <row r="708" spans="2:51" s="182" customFormat="1" ht="12">
      <c r="B708" s="183"/>
      <c r="D708" s="176" t="s">
        <v>181</v>
      </c>
      <c r="E708" s="184" t="s">
        <v>3</v>
      </c>
      <c r="F708" s="185" t="s">
        <v>776</v>
      </c>
      <c r="H708" s="186">
        <v>0.294</v>
      </c>
      <c r="L708" s="183"/>
      <c r="M708" s="187"/>
      <c r="N708" s="188"/>
      <c r="O708" s="188"/>
      <c r="P708" s="188"/>
      <c r="Q708" s="188"/>
      <c r="R708" s="188"/>
      <c r="S708" s="188"/>
      <c r="T708" s="189"/>
      <c r="AT708" s="184" t="s">
        <v>181</v>
      </c>
      <c r="AU708" s="184" t="s">
        <v>179</v>
      </c>
      <c r="AV708" s="182" t="s">
        <v>179</v>
      </c>
      <c r="AW708" s="182" t="s">
        <v>36</v>
      </c>
      <c r="AX708" s="182" t="s">
        <v>75</v>
      </c>
      <c r="AY708" s="184" t="s">
        <v>171</v>
      </c>
    </row>
    <row r="709" spans="2:51" s="190" customFormat="1" ht="12">
      <c r="B709" s="191"/>
      <c r="D709" s="176" t="s">
        <v>181</v>
      </c>
      <c r="E709" s="192" t="s">
        <v>3</v>
      </c>
      <c r="F709" s="193" t="s">
        <v>184</v>
      </c>
      <c r="H709" s="194">
        <v>0.704</v>
      </c>
      <c r="L709" s="191"/>
      <c r="M709" s="195"/>
      <c r="N709" s="196"/>
      <c r="O709" s="196"/>
      <c r="P709" s="196"/>
      <c r="Q709" s="196"/>
      <c r="R709" s="196"/>
      <c r="S709" s="196"/>
      <c r="T709" s="197"/>
      <c r="AT709" s="192" t="s">
        <v>181</v>
      </c>
      <c r="AU709" s="192" t="s">
        <v>179</v>
      </c>
      <c r="AV709" s="190" t="s">
        <v>178</v>
      </c>
      <c r="AW709" s="190" t="s">
        <v>36</v>
      </c>
      <c r="AX709" s="190" t="s">
        <v>83</v>
      </c>
      <c r="AY709" s="192" t="s">
        <v>171</v>
      </c>
    </row>
    <row r="710" spans="1:65" s="92" customFormat="1" ht="16.5" customHeight="1">
      <c r="A710" s="89"/>
      <c r="B710" s="90"/>
      <c r="C710" s="161" t="s">
        <v>777</v>
      </c>
      <c r="D710" s="161" t="s">
        <v>173</v>
      </c>
      <c r="E710" s="162" t="s">
        <v>778</v>
      </c>
      <c r="F710" s="163" t="s">
        <v>779</v>
      </c>
      <c r="G710" s="164" t="s">
        <v>176</v>
      </c>
      <c r="H710" s="165">
        <v>529.52</v>
      </c>
      <c r="I710" s="75"/>
      <c r="J710" s="166">
        <f>ROUND(I710*H710,2)</f>
        <v>0</v>
      </c>
      <c r="K710" s="163" t="s">
        <v>177</v>
      </c>
      <c r="L710" s="90"/>
      <c r="M710" s="167" t="s">
        <v>3</v>
      </c>
      <c r="N710" s="168" t="s">
        <v>47</v>
      </c>
      <c r="O710" s="169"/>
      <c r="P710" s="170">
        <f>O710*H710</f>
        <v>0</v>
      </c>
      <c r="Q710" s="170">
        <v>0.0102</v>
      </c>
      <c r="R710" s="170">
        <f>Q710*H710</f>
        <v>5.401104</v>
      </c>
      <c r="S710" s="170">
        <v>0</v>
      </c>
      <c r="T710" s="171">
        <f>S710*H710</f>
        <v>0</v>
      </c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R710" s="172" t="s">
        <v>178</v>
      </c>
      <c r="AT710" s="172" t="s">
        <v>173</v>
      </c>
      <c r="AU710" s="172" t="s">
        <v>179</v>
      </c>
      <c r="AY710" s="82" t="s">
        <v>171</v>
      </c>
      <c r="BE710" s="173">
        <f>IF(N710="základní",J710,0)</f>
        <v>0</v>
      </c>
      <c r="BF710" s="173">
        <f>IF(N710="snížená",J710,0)</f>
        <v>0</v>
      </c>
      <c r="BG710" s="173">
        <f>IF(N710="zákl. přenesená",J710,0)</f>
        <v>0</v>
      </c>
      <c r="BH710" s="173">
        <f>IF(N710="sníž. přenesená",J710,0)</f>
        <v>0</v>
      </c>
      <c r="BI710" s="173">
        <f>IF(N710="nulová",J710,0)</f>
        <v>0</v>
      </c>
      <c r="BJ710" s="82" t="s">
        <v>179</v>
      </c>
      <c r="BK710" s="173">
        <f>ROUND(I710*H710,2)</f>
        <v>0</v>
      </c>
      <c r="BL710" s="82" t="s">
        <v>178</v>
      </c>
      <c r="BM710" s="172" t="s">
        <v>780</v>
      </c>
    </row>
    <row r="711" spans="2:51" s="182" customFormat="1" ht="12">
      <c r="B711" s="183"/>
      <c r="D711" s="176" t="s">
        <v>181</v>
      </c>
      <c r="E711" s="184" t="s">
        <v>3</v>
      </c>
      <c r="F711" s="185" t="s">
        <v>781</v>
      </c>
      <c r="H711" s="186">
        <v>529.52</v>
      </c>
      <c r="L711" s="183"/>
      <c r="M711" s="187"/>
      <c r="N711" s="188"/>
      <c r="O711" s="188"/>
      <c r="P711" s="188"/>
      <c r="Q711" s="188"/>
      <c r="R711" s="188"/>
      <c r="S711" s="188"/>
      <c r="T711" s="189"/>
      <c r="AT711" s="184" t="s">
        <v>181</v>
      </c>
      <c r="AU711" s="184" t="s">
        <v>179</v>
      </c>
      <c r="AV711" s="182" t="s">
        <v>179</v>
      </c>
      <c r="AW711" s="182" t="s">
        <v>36</v>
      </c>
      <c r="AX711" s="182" t="s">
        <v>75</v>
      </c>
      <c r="AY711" s="184" t="s">
        <v>171</v>
      </c>
    </row>
    <row r="712" spans="2:51" s="190" customFormat="1" ht="12">
      <c r="B712" s="191"/>
      <c r="D712" s="176" t="s">
        <v>181</v>
      </c>
      <c r="E712" s="192" t="s">
        <v>3</v>
      </c>
      <c r="F712" s="193" t="s">
        <v>184</v>
      </c>
      <c r="H712" s="194">
        <v>529.52</v>
      </c>
      <c r="L712" s="191"/>
      <c r="M712" s="195"/>
      <c r="N712" s="196"/>
      <c r="O712" s="196"/>
      <c r="P712" s="196"/>
      <c r="Q712" s="196"/>
      <c r="R712" s="196"/>
      <c r="S712" s="196"/>
      <c r="T712" s="197"/>
      <c r="AT712" s="192" t="s">
        <v>181</v>
      </c>
      <c r="AU712" s="192" t="s">
        <v>179</v>
      </c>
      <c r="AV712" s="190" t="s">
        <v>178</v>
      </c>
      <c r="AW712" s="190" t="s">
        <v>36</v>
      </c>
      <c r="AX712" s="190" t="s">
        <v>83</v>
      </c>
      <c r="AY712" s="192" t="s">
        <v>171</v>
      </c>
    </row>
    <row r="713" spans="1:65" s="92" customFormat="1" ht="24">
      <c r="A713" s="89"/>
      <c r="B713" s="90"/>
      <c r="C713" s="161" t="s">
        <v>782</v>
      </c>
      <c r="D713" s="161" t="s">
        <v>173</v>
      </c>
      <c r="E713" s="162" t="s">
        <v>783</v>
      </c>
      <c r="F713" s="163" t="s">
        <v>784</v>
      </c>
      <c r="G713" s="164" t="s">
        <v>256</v>
      </c>
      <c r="H713" s="165">
        <v>539.138</v>
      </c>
      <c r="I713" s="75"/>
      <c r="J713" s="166">
        <f>ROUND(I713*H713,2)</f>
        <v>0</v>
      </c>
      <c r="K713" s="163" t="s">
        <v>177</v>
      </c>
      <c r="L713" s="90"/>
      <c r="M713" s="167" t="s">
        <v>3</v>
      </c>
      <c r="N713" s="168" t="s">
        <v>47</v>
      </c>
      <c r="O713" s="169"/>
      <c r="P713" s="170">
        <f>O713*H713</f>
        <v>0</v>
      </c>
      <c r="Q713" s="170">
        <v>2E-05</v>
      </c>
      <c r="R713" s="170">
        <f>Q713*H713</f>
        <v>0.010782760000000002</v>
      </c>
      <c r="S713" s="170">
        <v>0</v>
      </c>
      <c r="T713" s="171">
        <f>S713*H713</f>
        <v>0</v>
      </c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R713" s="172" t="s">
        <v>178</v>
      </c>
      <c r="AT713" s="172" t="s">
        <v>173</v>
      </c>
      <c r="AU713" s="172" t="s">
        <v>179</v>
      </c>
      <c r="AY713" s="82" t="s">
        <v>171</v>
      </c>
      <c r="BE713" s="173">
        <f>IF(N713="základní",J713,0)</f>
        <v>0</v>
      </c>
      <c r="BF713" s="173">
        <f>IF(N713="snížená",J713,0)</f>
        <v>0</v>
      </c>
      <c r="BG713" s="173">
        <f>IF(N713="zákl. přenesená",J713,0)</f>
        <v>0</v>
      </c>
      <c r="BH713" s="173">
        <f>IF(N713="sníž. přenesená",J713,0)</f>
        <v>0</v>
      </c>
      <c r="BI713" s="173">
        <f>IF(N713="nulová",J713,0)</f>
        <v>0</v>
      </c>
      <c r="BJ713" s="82" t="s">
        <v>179</v>
      </c>
      <c r="BK713" s="173">
        <f>ROUND(I713*H713,2)</f>
        <v>0</v>
      </c>
      <c r="BL713" s="82" t="s">
        <v>178</v>
      </c>
      <c r="BM713" s="172" t="s">
        <v>785</v>
      </c>
    </row>
    <row r="714" spans="2:51" s="174" customFormat="1" ht="12">
      <c r="B714" s="175"/>
      <c r="D714" s="176" t="s">
        <v>181</v>
      </c>
      <c r="E714" s="177" t="s">
        <v>3</v>
      </c>
      <c r="F714" s="178" t="s">
        <v>351</v>
      </c>
      <c r="H714" s="177" t="s">
        <v>3</v>
      </c>
      <c r="L714" s="175"/>
      <c r="M714" s="179"/>
      <c r="N714" s="180"/>
      <c r="O714" s="180"/>
      <c r="P714" s="180"/>
      <c r="Q714" s="180"/>
      <c r="R714" s="180"/>
      <c r="S714" s="180"/>
      <c r="T714" s="181"/>
      <c r="AT714" s="177" t="s">
        <v>181</v>
      </c>
      <c r="AU714" s="177" t="s">
        <v>179</v>
      </c>
      <c r="AV714" s="174" t="s">
        <v>83</v>
      </c>
      <c r="AW714" s="174" t="s">
        <v>36</v>
      </c>
      <c r="AX714" s="174" t="s">
        <v>75</v>
      </c>
      <c r="AY714" s="177" t="s">
        <v>171</v>
      </c>
    </row>
    <row r="715" spans="2:51" s="182" customFormat="1" ht="22.5">
      <c r="B715" s="183"/>
      <c r="D715" s="176" t="s">
        <v>181</v>
      </c>
      <c r="E715" s="184" t="s">
        <v>3</v>
      </c>
      <c r="F715" s="185" t="s">
        <v>786</v>
      </c>
      <c r="H715" s="186">
        <v>122.168</v>
      </c>
      <c r="L715" s="183"/>
      <c r="M715" s="187"/>
      <c r="N715" s="188"/>
      <c r="O715" s="188"/>
      <c r="P715" s="188"/>
      <c r="Q715" s="188"/>
      <c r="R715" s="188"/>
      <c r="S715" s="188"/>
      <c r="T715" s="189"/>
      <c r="AT715" s="184" t="s">
        <v>181</v>
      </c>
      <c r="AU715" s="184" t="s">
        <v>179</v>
      </c>
      <c r="AV715" s="182" t="s">
        <v>179</v>
      </c>
      <c r="AW715" s="182" t="s">
        <v>36</v>
      </c>
      <c r="AX715" s="182" t="s">
        <v>75</v>
      </c>
      <c r="AY715" s="184" t="s">
        <v>171</v>
      </c>
    </row>
    <row r="716" spans="2:51" s="182" customFormat="1" ht="22.5">
      <c r="B716" s="183"/>
      <c r="D716" s="176" t="s">
        <v>181</v>
      </c>
      <c r="E716" s="184" t="s">
        <v>3</v>
      </c>
      <c r="F716" s="185" t="s">
        <v>787</v>
      </c>
      <c r="H716" s="186">
        <v>92.362</v>
      </c>
      <c r="L716" s="183"/>
      <c r="M716" s="187"/>
      <c r="N716" s="188"/>
      <c r="O716" s="188"/>
      <c r="P716" s="188"/>
      <c r="Q716" s="188"/>
      <c r="R716" s="188"/>
      <c r="S716" s="188"/>
      <c r="T716" s="189"/>
      <c r="AT716" s="184" t="s">
        <v>181</v>
      </c>
      <c r="AU716" s="184" t="s">
        <v>179</v>
      </c>
      <c r="AV716" s="182" t="s">
        <v>179</v>
      </c>
      <c r="AW716" s="182" t="s">
        <v>36</v>
      </c>
      <c r="AX716" s="182" t="s">
        <v>75</v>
      </c>
      <c r="AY716" s="184" t="s">
        <v>171</v>
      </c>
    </row>
    <row r="717" spans="2:51" s="182" customFormat="1" ht="12">
      <c r="B717" s="183"/>
      <c r="D717" s="176" t="s">
        <v>181</v>
      </c>
      <c r="E717" s="184" t="s">
        <v>3</v>
      </c>
      <c r="F717" s="185" t="s">
        <v>788</v>
      </c>
      <c r="H717" s="186">
        <v>35.551</v>
      </c>
      <c r="L717" s="183"/>
      <c r="M717" s="187"/>
      <c r="N717" s="188"/>
      <c r="O717" s="188"/>
      <c r="P717" s="188"/>
      <c r="Q717" s="188"/>
      <c r="R717" s="188"/>
      <c r="S717" s="188"/>
      <c r="T717" s="189"/>
      <c r="AT717" s="184" t="s">
        <v>181</v>
      </c>
      <c r="AU717" s="184" t="s">
        <v>179</v>
      </c>
      <c r="AV717" s="182" t="s">
        <v>179</v>
      </c>
      <c r="AW717" s="182" t="s">
        <v>36</v>
      </c>
      <c r="AX717" s="182" t="s">
        <v>75</v>
      </c>
      <c r="AY717" s="184" t="s">
        <v>171</v>
      </c>
    </row>
    <row r="718" spans="2:51" s="182" customFormat="1" ht="12">
      <c r="B718" s="183"/>
      <c r="D718" s="176" t="s">
        <v>181</v>
      </c>
      <c r="E718" s="184" t="s">
        <v>3</v>
      </c>
      <c r="F718" s="185" t="s">
        <v>789</v>
      </c>
      <c r="H718" s="186">
        <v>37.765</v>
      </c>
      <c r="L718" s="183"/>
      <c r="M718" s="187"/>
      <c r="N718" s="188"/>
      <c r="O718" s="188"/>
      <c r="P718" s="188"/>
      <c r="Q718" s="188"/>
      <c r="R718" s="188"/>
      <c r="S718" s="188"/>
      <c r="T718" s="189"/>
      <c r="AT718" s="184" t="s">
        <v>181</v>
      </c>
      <c r="AU718" s="184" t="s">
        <v>179</v>
      </c>
      <c r="AV718" s="182" t="s">
        <v>179</v>
      </c>
      <c r="AW718" s="182" t="s">
        <v>36</v>
      </c>
      <c r="AX718" s="182" t="s">
        <v>75</v>
      </c>
      <c r="AY718" s="184" t="s">
        <v>171</v>
      </c>
    </row>
    <row r="719" spans="2:51" s="182" customFormat="1" ht="12">
      <c r="B719" s="183"/>
      <c r="D719" s="176" t="s">
        <v>181</v>
      </c>
      <c r="E719" s="184" t="s">
        <v>3</v>
      </c>
      <c r="F719" s="185" t="s">
        <v>790</v>
      </c>
      <c r="H719" s="186">
        <v>22.954</v>
      </c>
      <c r="L719" s="183"/>
      <c r="M719" s="187"/>
      <c r="N719" s="188"/>
      <c r="O719" s="188"/>
      <c r="P719" s="188"/>
      <c r="Q719" s="188"/>
      <c r="R719" s="188"/>
      <c r="S719" s="188"/>
      <c r="T719" s="189"/>
      <c r="AT719" s="184" t="s">
        <v>181</v>
      </c>
      <c r="AU719" s="184" t="s">
        <v>179</v>
      </c>
      <c r="AV719" s="182" t="s">
        <v>179</v>
      </c>
      <c r="AW719" s="182" t="s">
        <v>36</v>
      </c>
      <c r="AX719" s="182" t="s">
        <v>75</v>
      </c>
      <c r="AY719" s="184" t="s">
        <v>171</v>
      </c>
    </row>
    <row r="720" spans="2:51" s="174" customFormat="1" ht="12">
      <c r="B720" s="175"/>
      <c r="D720" s="176" t="s">
        <v>181</v>
      </c>
      <c r="E720" s="177" t="s">
        <v>3</v>
      </c>
      <c r="F720" s="178" t="s">
        <v>374</v>
      </c>
      <c r="H720" s="177" t="s">
        <v>3</v>
      </c>
      <c r="L720" s="175"/>
      <c r="M720" s="179"/>
      <c r="N720" s="180"/>
      <c r="O720" s="180"/>
      <c r="P720" s="180"/>
      <c r="Q720" s="180"/>
      <c r="R720" s="180"/>
      <c r="S720" s="180"/>
      <c r="T720" s="181"/>
      <c r="AT720" s="177" t="s">
        <v>181</v>
      </c>
      <c r="AU720" s="177" t="s">
        <v>179</v>
      </c>
      <c r="AV720" s="174" t="s">
        <v>83</v>
      </c>
      <c r="AW720" s="174" t="s">
        <v>36</v>
      </c>
      <c r="AX720" s="174" t="s">
        <v>75</v>
      </c>
      <c r="AY720" s="177" t="s">
        <v>171</v>
      </c>
    </row>
    <row r="721" spans="2:51" s="182" customFormat="1" ht="22.5">
      <c r="B721" s="183"/>
      <c r="D721" s="176" t="s">
        <v>181</v>
      </c>
      <c r="E721" s="184" t="s">
        <v>3</v>
      </c>
      <c r="F721" s="185" t="s">
        <v>791</v>
      </c>
      <c r="H721" s="186">
        <v>130.768</v>
      </c>
      <c r="L721" s="183"/>
      <c r="M721" s="187"/>
      <c r="N721" s="188"/>
      <c r="O721" s="188"/>
      <c r="P721" s="188"/>
      <c r="Q721" s="188"/>
      <c r="R721" s="188"/>
      <c r="S721" s="188"/>
      <c r="T721" s="189"/>
      <c r="AT721" s="184" t="s">
        <v>181</v>
      </c>
      <c r="AU721" s="184" t="s">
        <v>179</v>
      </c>
      <c r="AV721" s="182" t="s">
        <v>179</v>
      </c>
      <c r="AW721" s="182" t="s">
        <v>36</v>
      </c>
      <c r="AX721" s="182" t="s">
        <v>75</v>
      </c>
      <c r="AY721" s="184" t="s">
        <v>171</v>
      </c>
    </row>
    <row r="722" spans="2:51" s="182" customFormat="1" ht="12">
      <c r="B722" s="183"/>
      <c r="D722" s="176" t="s">
        <v>181</v>
      </c>
      <c r="E722" s="184" t="s">
        <v>3</v>
      </c>
      <c r="F722" s="185" t="s">
        <v>792</v>
      </c>
      <c r="H722" s="186">
        <v>97.57</v>
      </c>
      <c r="L722" s="183"/>
      <c r="M722" s="187"/>
      <c r="N722" s="188"/>
      <c r="O722" s="188"/>
      <c r="P722" s="188"/>
      <c r="Q722" s="188"/>
      <c r="R722" s="188"/>
      <c r="S722" s="188"/>
      <c r="T722" s="189"/>
      <c r="AT722" s="184" t="s">
        <v>181</v>
      </c>
      <c r="AU722" s="184" t="s">
        <v>179</v>
      </c>
      <c r="AV722" s="182" t="s">
        <v>179</v>
      </c>
      <c r="AW722" s="182" t="s">
        <v>36</v>
      </c>
      <c r="AX722" s="182" t="s">
        <v>75</v>
      </c>
      <c r="AY722" s="184" t="s">
        <v>171</v>
      </c>
    </row>
    <row r="723" spans="2:51" s="190" customFormat="1" ht="12">
      <c r="B723" s="191"/>
      <c r="D723" s="176" t="s">
        <v>181</v>
      </c>
      <c r="E723" s="192" t="s">
        <v>3</v>
      </c>
      <c r="F723" s="193" t="s">
        <v>184</v>
      </c>
      <c r="H723" s="194">
        <v>539.138</v>
      </c>
      <c r="L723" s="191"/>
      <c r="M723" s="195"/>
      <c r="N723" s="196"/>
      <c r="O723" s="196"/>
      <c r="P723" s="196"/>
      <c r="Q723" s="196"/>
      <c r="R723" s="196"/>
      <c r="S723" s="196"/>
      <c r="T723" s="197"/>
      <c r="AT723" s="192" t="s">
        <v>181</v>
      </c>
      <c r="AU723" s="192" t="s">
        <v>179</v>
      </c>
      <c r="AV723" s="190" t="s">
        <v>178</v>
      </c>
      <c r="AW723" s="190" t="s">
        <v>36</v>
      </c>
      <c r="AX723" s="190" t="s">
        <v>83</v>
      </c>
      <c r="AY723" s="192" t="s">
        <v>171</v>
      </c>
    </row>
    <row r="724" spans="1:65" s="92" customFormat="1" ht="16.5" customHeight="1">
      <c r="A724" s="89"/>
      <c r="B724" s="90"/>
      <c r="C724" s="161" t="s">
        <v>793</v>
      </c>
      <c r="D724" s="161" t="s">
        <v>173</v>
      </c>
      <c r="E724" s="162" t="s">
        <v>794</v>
      </c>
      <c r="F724" s="163" t="s">
        <v>795</v>
      </c>
      <c r="G724" s="164" t="s">
        <v>284</v>
      </c>
      <c r="H724" s="165">
        <v>6</v>
      </c>
      <c r="I724" s="75"/>
      <c r="J724" s="166">
        <f>ROUND(I724*H724,2)</f>
        <v>0</v>
      </c>
      <c r="K724" s="163" t="s">
        <v>177</v>
      </c>
      <c r="L724" s="90"/>
      <c r="M724" s="167" t="s">
        <v>3</v>
      </c>
      <c r="N724" s="168" t="s">
        <v>47</v>
      </c>
      <c r="O724" s="169"/>
      <c r="P724" s="170">
        <f>O724*H724</f>
        <v>0</v>
      </c>
      <c r="Q724" s="170">
        <v>0</v>
      </c>
      <c r="R724" s="170">
        <f>Q724*H724</f>
        <v>0</v>
      </c>
      <c r="S724" s="170">
        <v>0</v>
      </c>
      <c r="T724" s="171">
        <f>S724*H724</f>
        <v>0</v>
      </c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89"/>
      <c r="AR724" s="172" t="s">
        <v>178</v>
      </c>
      <c r="AT724" s="172" t="s">
        <v>173</v>
      </c>
      <c r="AU724" s="172" t="s">
        <v>179</v>
      </c>
      <c r="AY724" s="82" t="s">
        <v>171</v>
      </c>
      <c r="BE724" s="173">
        <f>IF(N724="základní",J724,0)</f>
        <v>0</v>
      </c>
      <c r="BF724" s="173">
        <f>IF(N724="snížená",J724,0)</f>
        <v>0</v>
      </c>
      <c r="BG724" s="173">
        <f>IF(N724="zákl. přenesená",J724,0)</f>
        <v>0</v>
      </c>
      <c r="BH724" s="173">
        <f>IF(N724="sníž. přenesená",J724,0)</f>
        <v>0</v>
      </c>
      <c r="BI724" s="173">
        <f>IF(N724="nulová",J724,0)</f>
        <v>0</v>
      </c>
      <c r="BJ724" s="82" t="s">
        <v>179</v>
      </c>
      <c r="BK724" s="173">
        <f>ROUND(I724*H724,2)</f>
        <v>0</v>
      </c>
      <c r="BL724" s="82" t="s">
        <v>178</v>
      </c>
      <c r="BM724" s="172" t="s">
        <v>796</v>
      </c>
    </row>
    <row r="725" spans="1:65" s="92" customFormat="1" ht="16.5" customHeight="1">
      <c r="A725" s="89"/>
      <c r="B725" s="90"/>
      <c r="C725" s="198" t="s">
        <v>797</v>
      </c>
      <c r="D725" s="198" t="s">
        <v>248</v>
      </c>
      <c r="E725" s="199" t="s">
        <v>798</v>
      </c>
      <c r="F725" s="200" t="s">
        <v>799</v>
      </c>
      <c r="G725" s="201" t="s">
        <v>284</v>
      </c>
      <c r="H725" s="202">
        <v>6</v>
      </c>
      <c r="I725" s="78"/>
      <c r="J725" s="203">
        <f>ROUND(I725*H725,2)</f>
        <v>0</v>
      </c>
      <c r="K725" s="200" t="s">
        <v>177</v>
      </c>
      <c r="L725" s="204"/>
      <c r="M725" s="205" t="s">
        <v>3</v>
      </c>
      <c r="N725" s="206" t="s">
        <v>47</v>
      </c>
      <c r="O725" s="169"/>
      <c r="P725" s="170">
        <f>O725*H725</f>
        <v>0</v>
      </c>
      <c r="Q725" s="170">
        <v>3E-05</v>
      </c>
      <c r="R725" s="170">
        <f>Q725*H725</f>
        <v>0.00018</v>
      </c>
      <c r="S725" s="170">
        <v>0</v>
      </c>
      <c r="T725" s="171">
        <f>S725*H725</f>
        <v>0</v>
      </c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89"/>
      <c r="AR725" s="172" t="s">
        <v>219</v>
      </c>
      <c r="AT725" s="172" t="s">
        <v>248</v>
      </c>
      <c r="AU725" s="172" t="s">
        <v>179</v>
      </c>
      <c r="AY725" s="82" t="s">
        <v>171</v>
      </c>
      <c r="BE725" s="173">
        <f>IF(N725="základní",J725,0)</f>
        <v>0</v>
      </c>
      <c r="BF725" s="173">
        <f>IF(N725="snížená",J725,0)</f>
        <v>0</v>
      </c>
      <c r="BG725" s="173">
        <f>IF(N725="zákl. přenesená",J725,0)</f>
        <v>0</v>
      </c>
      <c r="BH725" s="173">
        <f>IF(N725="sníž. přenesená",J725,0)</f>
        <v>0</v>
      </c>
      <c r="BI725" s="173">
        <f>IF(N725="nulová",J725,0)</f>
        <v>0</v>
      </c>
      <c r="BJ725" s="82" t="s">
        <v>179</v>
      </c>
      <c r="BK725" s="173">
        <f>ROUND(I725*H725,2)</f>
        <v>0</v>
      </c>
      <c r="BL725" s="82" t="s">
        <v>178</v>
      </c>
      <c r="BM725" s="172" t="s">
        <v>800</v>
      </c>
    </row>
    <row r="726" spans="2:63" s="148" customFormat="1" ht="22.9" customHeight="1">
      <c r="B726" s="149"/>
      <c r="D726" s="150" t="s">
        <v>74</v>
      </c>
      <c r="E726" s="159" t="s">
        <v>226</v>
      </c>
      <c r="F726" s="159" t="s">
        <v>801</v>
      </c>
      <c r="J726" s="160">
        <f>BK726</f>
        <v>0</v>
      </c>
      <c r="L726" s="149"/>
      <c r="M726" s="153"/>
      <c r="N726" s="154"/>
      <c r="O726" s="154"/>
      <c r="P726" s="155">
        <f>SUM(P727:P758)</f>
        <v>0</v>
      </c>
      <c r="Q726" s="154"/>
      <c r="R726" s="155">
        <f>SUM(R727:R758)</f>
        <v>0.6520346000000001</v>
      </c>
      <c r="S726" s="154"/>
      <c r="T726" s="156">
        <f>SUM(T727:T758)</f>
        <v>0</v>
      </c>
      <c r="AR726" s="150" t="s">
        <v>83</v>
      </c>
      <c r="AT726" s="157" t="s">
        <v>74</v>
      </c>
      <c r="AU726" s="157" t="s">
        <v>83</v>
      </c>
      <c r="AY726" s="150" t="s">
        <v>171</v>
      </c>
      <c r="BK726" s="158">
        <f>SUM(BK727:BK758)</f>
        <v>0</v>
      </c>
    </row>
    <row r="727" spans="1:65" s="92" customFormat="1" ht="33" customHeight="1">
      <c r="A727" s="89"/>
      <c r="B727" s="90"/>
      <c r="C727" s="161" t="s">
        <v>802</v>
      </c>
      <c r="D727" s="161" t="s">
        <v>173</v>
      </c>
      <c r="E727" s="162" t="s">
        <v>803</v>
      </c>
      <c r="F727" s="163" t="s">
        <v>804</v>
      </c>
      <c r="G727" s="164" t="s">
        <v>176</v>
      </c>
      <c r="H727" s="165">
        <v>645.743</v>
      </c>
      <c r="I727" s="75"/>
      <c r="J727" s="166">
        <f>ROUND(I727*H727,2)</f>
        <v>0</v>
      </c>
      <c r="K727" s="163" t="s">
        <v>177</v>
      </c>
      <c r="L727" s="90"/>
      <c r="M727" s="167" t="s">
        <v>3</v>
      </c>
      <c r="N727" s="168" t="s">
        <v>47</v>
      </c>
      <c r="O727" s="169"/>
      <c r="P727" s="170">
        <f>O727*H727</f>
        <v>0</v>
      </c>
      <c r="Q727" s="170">
        <v>0</v>
      </c>
      <c r="R727" s="170">
        <f>Q727*H727</f>
        <v>0</v>
      </c>
      <c r="S727" s="170">
        <v>0</v>
      </c>
      <c r="T727" s="171">
        <f>S727*H727</f>
        <v>0</v>
      </c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  <c r="AE727" s="89"/>
      <c r="AR727" s="172" t="s">
        <v>178</v>
      </c>
      <c r="AT727" s="172" t="s">
        <v>173</v>
      </c>
      <c r="AU727" s="172" t="s">
        <v>179</v>
      </c>
      <c r="AY727" s="82" t="s">
        <v>171</v>
      </c>
      <c r="BE727" s="173">
        <f>IF(N727="základní",J727,0)</f>
        <v>0</v>
      </c>
      <c r="BF727" s="173">
        <f>IF(N727="snížená",J727,0)</f>
        <v>0</v>
      </c>
      <c r="BG727" s="173">
        <f>IF(N727="zákl. přenesená",J727,0)</f>
        <v>0</v>
      </c>
      <c r="BH727" s="173">
        <f>IF(N727="sníž. přenesená",J727,0)</f>
        <v>0</v>
      </c>
      <c r="BI727" s="173">
        <f>IF(N727="nulová",J727,0)</f>
        <v>0</v>
      </c>
      <c r="BJ727" s="82" t="s">
        <v>179</v>
      </c>
      <c r="BK727" s="173">
        <f>ROUND(I727*H727,2)</f>
        <v>0</v>
      </c>
      <c r="BL727" s="82" t="s">
        <v>178</v>
      </c>
      <c r="BM727" s="172" t="s">
        <v>805</v>
      </c>
    </row>
    <row r="728" spans="2:51" s="174" customFormat="1" ht="12">
      <c r="B728" s="175"/>
      <c r="D728" s="176" t="s">
        <v>181</v>
      </c>
      <c r="E728" s="177" t="s">
        <v>3</v>
      </c>
      <c r="F728" s="178" t="s">
        <v>674</v>
      </c>
      <c r="H728" s="177" t="s">
        <v>3</v>
      </c>
      <c r="L728" s="175"/>
      <c r="M728" s="179"/>
      <c r="N728" s="180"/>
      <c r="O728" s="180"/>
      <c r="P728" s="180"/>
      <c r="Q728" s="180"/>
      <c r="R728" s="180"/>
      <c r="S728" s="180"/>
      <c r="T728" s="181"/>
      <c r="AT728" s="177" t="s">
        <v>181</v>
      </c>
      <c r="AU728" s="177" t="s">
        <v>179</v>
      </c>
      <c r="AV728" s="174" t="s">
        <v>83</v>
      </c>
      <c r="AW728" s="174" t="s">
        <v>36</v>
      </c>
      <c r="AX728" s="174" t="s">
        <v>75</v>
      </c>
      <c r="AY728" s="177" t="s">
        <v>171</v>
      </c>
    </row>
    <row r="729" spans="2:51" s="182" customFormat="1" ht="12">
      <c r="B729" s="183"/>
      <c r="D729" s="176" t="s">
        <v>181</v>
      </c>
      <c r="E729" s="184" t="s">
        <v>3</v>
      </c>
      <c r="F729" s="185" t="s">
        <v>806</v>
      </c>
      <c r="H729" s="186">
        <v>230.641</v>
      </c>
      <c r="L729" s="183"/>
      <c r="M729" s="187"/>
      <c r="N729" s="188"/>
      <c r="O729" s="188"/>
      <c r="P729" s="188"/>
      <c r="Q729" s="188"/>
      <c r="R729" s="188"/>
      <c r="S729" s="188"/>
      <c r="T729" s="189"/>
      <c r="AT729" s="184" t="s">
        <v>181</v>
      </c>
      <c r="AU729" s="184" t="s">
        <v>179</v>
      </c>
      <c r="AV729" s="182" t="s">
        <v>179</v>
      </c>
      <c r="AW729" s="182" t="s">
        <v>36</v>
      </c>
      <c r="AX729" s="182" t="s">
        <v>75</v>
      </c>
      <c r="AY729" s="184" t="s">
        <v>171</v>
      </c>
    </row>
    <row r="730" spans="2:51" s="174" customFormat="1" ht="12">
      <c r="B730" s="175"/>
      <c r="D730" s="176" t="s">
        <v>181</v>
      </c>
      <c r="E730" s="177" t="s">
        <v>3</v>
      </c>
      <c r="F730" s="178" t="s">
        <v>666</v>
      </c>
      <c r="H730" s="177" t="s">
        <v>3</v>
      </c>
      <c r="L730" s="175"/>
      <c r="M730" s="179"/>
      <c r="N730" s="180"/>
      <c r="O730" s="180"/>
      <c r="P730" s="180"/>
      <c r="Q730" s="180"/>
      <c r="R730" s="180"/>
      <c r="S730" s="180"/>
      <c r="T730" s="181"/>
      <c r="AT730" s="177" t="s">
        <v>181</v>
      </c>
      <c r="AU730" s="177" t="s">
        <v>179</v>
      </c>
      <c r="AV730" s="174" t="s">
        <v>83</v>
      </c>
      <c r="AW730" s="174" t="s">
        <v>36</v>
      </c>
      <c r="AX730" s="174" t="s">
        <v>75</v>
      </c>
      <c r="AY730" s="177" t="s">
        <v>171</v>
      </c>
    </row>
    <row r="731" spans="2:51" s="182" customFormat="1" ht="12">
      <c r="B731" s="183"/>
      <c r="D731" s="176" t="s">
        <v>181</v>
      </c>
      <c r="E731" s="184" t="s">
        <v>3</v>
      </c>
      <c r="F731" s="185" t="s">
        <v>807</v>
      </c>
      <c r="H731" s="186">
        <v>230.584</v>
      </c>
      <c r="L731" s="183"/>
      <c r="M731" s="187"/>
      <c r="N731" s="188"/>
      <c r="O731" s="188"/>
      <c r="P731" s="188"/>
      <c r="Q731" s="188"/>
      <c r="R731" s="188"/>
      <c r="S731" s="188"/>
      <c r="T731" s="189"/>
      <c r="AT731" s="184" t="s">
        <v>181</v>
      </c>
      <c r="AU731" s="184" t="s">
        <v>179</v>
      </c>
      <c r="AV731" s="182" t="s">
        <v>179</v>
      </c>
      <c r="AW731" s="182" t="s">
        <v>36</v>
      </c>
      <c r="AX731" s="182" t="s">
        <v>75</v>
      </c>
      <c r="AY731" s="184" t="s">
        <v>171</v>
      </c>
    </row>
    <row r="732" spans="2:51" s="174" customFormat="1" ht="12">
      <c r="B732" s="175"/>
      <c r="D732" s="176" t="s">
        <v>181</v>
      </c>
      <c r="E732" s="177" t="s">
        <v>3</v>
      </c>
      <c r="F732" s="178" t="s">
        <v>682</v>
      </c>
      <c r="H732" s="177" t="s">
        <v>3</v>
      </c>
      <c r="L732" s="175"/>
      <c r="M732" s="179"/>
      <c r="N732" s="180"/>
      <c r="O732" s="180"/>
      <c r="P732" s="180"/>
      <c r="Q732" s="180"/>
      <c r="R732" s="180"/>
      <c r="S732" s="180"/>
      <c r="T732" s="181"/>
      <c r="AT732" s="177" t="s">
        <v>181</v>
      </c>
      <c r="AU732" s="177" t="s">
        <v>179</v>
      </c>
      <c r="AV732" s="174" t="s">
        <v>83</v>
      </c>
      <c r="AW732" s="174" t="s">
        <v>36</v>
      </c>
      <c r="AX732" s="174" t="s">
        <v>75</v>
      </c>
      <c r="AY732" s="177" t="s">
        <v>171</v>
      </c>
    </row>
    <row r="733" spans="2:51" s="182" customFormat="1" ht="12">
      <c r="B733" s="183"/>
      <c r="D733" s="176" t="s">
        <v>181</v>
      </c>
      <c r="E733" s="184" t="s">
        <v>3</v>
      </c>
      <c r="F733" s="185" t="s">
        <v>808</v>
      </c>
      <c r="H733" s="186">
        <v>131.168</v>
      </c>
      <c r="L733" s="183"/>
      <c r="M733" s="187"/>
      <c r="N733" s="188"/>
      <c r="O733" s="188"/>
      <c r="P733" s="188"/>
      <c r="Q733" s="188"/>
      <c r="R733" s="188"/>
      <c r="S733" s="188"/>
      <c r="T733" s="189"/>
      <c r="AT733" s="184" t="s">
        <v>181</v>
      </c>
      <c r="AU733" s="184" t="s">
        <v>179</v>
      </c>
      <c r="AV733" s="182" t="s">
        <v>179</v>
      </c>
      <c r="AW733" s="182" t="s">
        <v>36</v>
      </c>
      <c r="AX733" s="182" t="s">
        <v>75</v>
      </c>
      <c r="AY733" s="184" t="s">
        <v>171</v>
      </c>
    </row>
    <row r="734" spans="2:51" s="174" customFormat="1" ht="12">
      <c r="B734" s="175"/>
      <c r="D734" s="176" t="s">
        <v>181</v>
      </c>
      <c r="E734" s="177" t="s">
        <v>3</v>
      </c>
      <c r="F734" s="178" t="s">
        <v>690</v>
      </c>
      <c r="H734" s="177" t="s">
        <v>3</v>
      </c>
      <c r="L734" s="175"/>
      <c r="M734" s="179"/>
      <c r="N734" s="180"/>
      <c r="O734" s="180"/>
      <c r="P734" s="180"/>
      <c r="Q734" s="180"/>
      <c r="R734" s="180"/>
      <c r="S734" s="180"/>
      <c r="T734" s="181"/>
      <c r="AT734" s="177" t="s">
        <v>181</v>
      </c>
      <c r="AU734" s="177" t="s">
        <v>179</v>
      </c>
      <c r="AV734" s="174" t="s">
        <v>83</v>
      </c>
      <c r="AW734" s="174" t="s">
        <v>36</v>
      </c>
      <c r="AX734" s="174" t="s">
        <v>75</v>
      </c>
      <c r="AY734" s="177" t="s">
        <v>171</v>
      </c>
    </row>
    <row r="735" spans="2:51" s="182" customFormat="1" ht="12">
      <c r="B735" s="183"/>
      <c r="D735" s="176" t="s">
        <v>181</v>
      </c>
      <c r="E735" s="184" t="s">
        <v>3</v>
      </c>
      <c r="F735" s="185" t="s">
        <v>809</v>
      </c>
      <c r="H735" s="186">
        <v>53.35</v>
      </c>
      <c r="L735" s="183"/>
      <c r="M735" s="187"/>
      <c r="N735" s="188"/>
      <c r="O735" s="188"/>
      <c r="P735" s="188"/>
      <c r="Q735" s="188"/>
      <c r="R735" s="188"/>
      <c r="S735" s="188"/>
      <c r="T735" s="189"/>
      <c r="AT735" s="184" t="s">
        <v>181</v>
      </c>
      <c r="AU735" s="184" t="s">
        <v>179</v>
      </c>
      <c r="AV735" s="182" t="s">
        <v>179</v>
      </c>
      <c r="AW735" s="182" t="s">
        <v>36</v>
      </c>
      <c r="AX735" s="182" t="s">
        <v>75</v>
      </c>
      <c r="AY735" s="184" t="s">
        <v>171</v>
      </c>
    </row>
    <row r="736" spans="2:51" s="190" customFormat="1" ht="12">
      <c r="B736" s="191"/>
      <c r="D736" s="176" t="s">
        <v>181</v>
      </c>
      <c r="E736" s="192" t="s">
        <v>3</v>
      </c>
      <c r="F736" s="193" t="s">
        <v>184</v>
      </c>
      <c r="H736" s="194">
        <v>645.743</v>
      </c>
      <c r="L736" s="191"/>
      <c r="M736" s="195"/>
      <c r="N736" s="196"/>
      <c r="O736" s="196"/>
      <c r="P736" s="196"/>
      <c r="Q736" s="196"/>
      <c r="R736" s="196"/>
      <c r="S736" s="196"/>
      <c r="T736" s="197"/>
      <c r="AT736" s="192" t="s">
        <v>181</v>
      </c>
      <c r="AU736" s="192" t="s">
        <v>179</v>
      </c>
      <c r="AV736" s="190" t="s">
        <v>178</v>
      </c>
      <c r="AW736" s="190" t="s">
        <v>36</v>
      </c>
      <c r="AX736" s="190" t="s">
        <v>83</v>
      </c>
      <c r="AY736" s="192" t="s">
        <v>171</v>
      </c>
    </row>
    <row r="737" spans="1:65" s="92" customFormat="1" ht="24">
      <c r="A737" s="89"/>
      <c r="B737" s="90"/>
      <c r="C737" s="161" t="s">
        <v>810</v>
      </c>
      <c r="D737" s="161" t="s">
        <v>173</v>
      </c>
      <c r="E737" s="162" t="s">
        <v>811</v>
      </c>
      <c r="F737" s="163" t="s">
        <v>812</v>
      </c>
      <c r="G737" s="164" t="s">
        <v>176</v>
      </c>
      <c r="H737" s="165">
        <v>38744.58</v>
      </c>
      <c r="I737" s="75"/>
      <c r="J737" s="166">
        <f>ROUND(I737*H737,2)</f>
        <v>0</v>
      </c>
      <c r="K737" s="163" t="s">
        <v>177</v>
      </c>
      <c r="L737" s="90"/>
      <c r="M737" s="167" t="s">
        <v>3</v>
      </c>
      <c r="N737" s="168" t="s">
        <v>47</v>
      </c>
      <c r="O737" s="169"/>
      <c r="P737" s="170">
        <f>O737*H737</f>
        <v>0</v>
      </c>
      <c r="Q737" s="170">
        <v>0</v>
      </c>
      <c r="R737" s="170">
        <f>Q737*H737</f>
        <v>0</v>
      </c>
      <c r="S737" s="170">
        <v>0</v>
      </c>
      <c r="T737" s="171">
        <f>S737*H737</f>
        <v>0</v>
      </c>
      <c r="U737" s="89"/>
      <c r="V737" s="89"/>
      <c r="W737" s="89"/>
      <c r="X737" s="89"/>
      <c r="Y737" s="89"/>
      <c r="Z737" s="89"/>
      <c r="AA737" s="89"/>
      <c r="AB737" s="89"/>
      <c r="AC737" s="89"/>
      <c r="AD737" s="89"/>
      <c r="AE737" s="89"/>
      <c r="AR737" s="172" t="s">
        <v>178</v>
      </c>
      <c r="AT737" s="172" t="s">
        <v>173</v>
      </c>
      <c r="AU737" s="172" t="s">
        <v>179</v>
      </c>
      <c r="AY737" s="82" t="s">
        <v>171</v>
      </c>
      <c r="BE737" s="173">
        <f>IF(N737="základní",J737,0)</f>
        <v>0</v>
      </c>
      <c r="BF737" s="173">
        <f>IF(N737="snížená",J737,0)</f>
        <v>0</v>
      </c>
      <c r="BG737" s="173">
        <f>IF(N737="zákl. přenesená",J737,0)</f>
        <v>0</v>
      </c>
      <c r="BH737" s="173">
        <f>IF(N737="sníž. přenesená",J737,0)</f>
        <v>0</v>
      </c>
      <c r="BI737" s="173">
        <f>IF(N737="nulová",J737,0)</f>
        <v>0</v>
      </c>
      <c r="BJ737" s="82" t="s">
        <v>179</v>
      </c>
      <c r="BK737" s="173">
        <f>ROUND(I737*H737,2)</f>
        <v>0</v>
      </c>
      <c r="BL737" s="82" t="s">
        <v>178</v>
      </c>
      <c r="BM737" s="172" t="s">
        <v>813</v>
      </c>
    </row>
    <row r="738" spans="2:51" s="182" customFormat="1" ht="12">
      <c r="B738" s="183"/>
      <c r="D738" s="176" t="s">
        <v>181</v>
      </c>
      <c r="F738" s="185" t="s">
        <v>814</v>
      </c>
      <c r="H738" s="186">
        <v>38744.58</v>
      </c>
      <c r="L738" s="183"/>
      <c r="M738" s="187"/>
      <c r="N738" s="188"/>
      <c r="O738" s="188"/>
      <c r="P738" s="188"/>
      <c r="Q738" s="188"/>
      <c r="R738" s="188"/>
      <c r="S738" s="188"/>
      <c r="T738" s="189"/>
      <c r="AT738" s="184" t="s">
        <v>181</v>
      </c>
      <c r="AU738" s="184" t="s">
        <v>179</v>
      </c>
      <c r="AV738" s="182" t="s">
        <v>179</v>
      </c>
      <c r="AW738" s="182" t="s">
        <v>4</v>
      </c>
      <c r="AX738" s="182" t="s">
        <v>83</v>
      </c>
      <c r="AY738" s="184" t="s">
        <v>171</v>
      </c>
    </row>
    <row r="739" spans="1:65" s="92" customFormat="1" ht="33" customHeight="1">
      <c r="A739" s="89"/>
      <c r="B739" s="90"/>
      <c r="C739" s="161" t="s">
        <v>815</v>
      </c>
      <c r="D739" s="161" t="s">
        <v>173</v>
      </c>
      <c r="E739" s="162" t="s">
        <v>816</v>
      </c>
      <c r="F739" s="163" t="s">
        <v>817</v>
      </c>
      <c r="G739" s="164" t="s">
        <v>176</v>
      </c>
      <c r="H739" s="165">
        <v>645.743</v>
      </c>
      <c r="I739" s="75"/>
      <c r="J739" s="166">
        <f>ROUND(I739*H739,2)</f>
        <v>0</v>
      </c>
      <c r="K739" s="163" t="s">
        <v>177</v>
      </c>
      <c r="L739" s="90"/>
      <c r="M739" s="167" t="s">
        <v>3</v>
      </c>
      <c r="N739" s="168" t="s">
        <v>47</v>
      </c>
      <c r="O739" s="169"/>
      <c r="P739" s="170">
        <f>O739*H739</f>
        <v>0</v>
      </c>
      <c r="Q739" s="170">
        <v>0</v>
      </c>
      <c r="R739" s="170">
        <f>Q739*H739</f>
        <v>0</v>
      </c>
      <c r="S739" s="170">
        <v>0</v>
      </c>
      <c r="T739" s="171">
        <f>S739*H739</f>
        <v>0</v>
      </c>
      <c r="U739" s="89"/>
      <c r="V739" s="89"/>
      <c r="W739" s="89"/>
      <c r="X739" s="89"/>
      <c r="Y739" s="89"/>
      <c r="Z739" s="89"/>
      <c r="AA739" s="89"/>
      <c r="AB739" s="89"/>
      <c r="AC739" s="89"/>
      <c r="AD739" s="89"/>
      <c r="AE739" s="89"/>
      <c r="AR739" s="172" t="s">
        <v>178</v>
      </c>
      <c r="AT739" s="172" t="s">
        <v>173</v>
      </c>
      <c r="AU739" s="172" t="s">
        <v>179</v>
      </c>
      <c r="AY739" s="82" t="s">
        <v>171</v>
      </c>
      <c r="BE739" s="173">
        <f>IF(N739="základní",J739,0)</f>
        <v>0</v>
      </c>
      <c r="BF739" s="173">
        <f>IF(N739="snížená",J739,0)</f>
        <v>0</v>
      </c>
      <c r="BG739" s="173">
        <f>IF(N739="zákl. přenesená",J739,0)</f>
        <v>0</v>
      </c>
      <c r="BH739" s="173">
        <f>IF(N739="sníž. přenesená",J739,0)</f>
        <v>0</v>
      </c>
      <c r="BI739" s="173">
        <f>IF(N739="nulová",J739,0)</f>
        <v>0</v>
      </c>
      <c r="BJ739" s="82" t="s">
        <v>179</v>
      </c>
      <c r="BK739" s="173">
        <f>ROUND(I739*H739,2)</f>
        <v>0</v>
      </c>
      <c r="BL739" s="82" t="s">
        <v>178</v>
      </c>
      <c r="BM739" s="172" t="s">
        <v>818</v>
      </c>
    </row>
    <row r="740" spans="1:65" s="92" customFormat="1" ht="16.5" customHeight="1">
      <c r="A740" s="89"/>
      <c r="B740" s="90"/>
      <c r="C740" s="161" t="s">
        <v>819</v>
      </c>
      <c r="D740" s="161" t="s">
        <v>173</v>
      </c>
      <c r="E740" s="162" t="s">
        <v>820</v>
      </c>
      <c r="F740" s="163" t="s">
        <v>821</v>
      </c>
      <c r="G740" s="164" t="s">
        <v>176</v>
      </c>
      <c r="H740" s="165">
        <v>645.743</v>
      </c>
      <c r="I740" s="75"/>
      <c r="J740" s="166">
        <f>ROUND(I740*H740,2)</f>
        <v>0</v>
      </c>
      <c r="K740" s="163" t="s">
        <v>177</v>
      </c>
      <c r="L740" s="90"/>
      <c r="M740" s="167" t="s">
        <v>3</v>
      </c>
      <c r="N740" s="168" t="s">
        <v>47</v>
      </c>
      <c r="O740" s="169"/>
      <c r="P740" s="170">
        <f>O740*H740</f>
        <v>0</v>
      </c>
      <c r="Q740" s="170">
        <v>0</v>
      </c>
      <c r="R740" s="170">
        <f>Q740*H740</f>
        <v>0</v>
      </c>
      <c r="S740" s="170">
        <v>0</v>
      </c>
      <c r="T740" s="171">
        <f>S740*H740</f>
        <v>0</v>
      </c>
      <c r="U740" s="89"/>
      <c r="V740" s="89"/>
      <c r="W740" s="89"/>
      <c r="X740" s="89"/>
      <c r="Y740" s="89"/>
      <c r="Z740" s="89"/>
      <c r="AA740" s="89"/>
      <c r="AB740" s="89"/>
      <c r="AC740" s="89"/>
      <c r="AD740" s="89"/>
      <c r="AE740" s="89"/>
      <c r="AR740" s="172" t="s">
        <v>178</v>
      </c>
      <c r="AT740" s="172" t="s">
        <v>173</v>
      </c>
      <c r="AU740" s="172" t="s">
        <v>179</v>
      </c>
      <c r="AY740" s="82" t="s">
        <v>171</v>
      </c>
      <c r="BE740" s="173">
        <f>IF(N740="základní",J740,0)</f>
        <v>0</v>
      </c>
      <c r="BF740" s="173">
        <f>IF(N740="snížená",J740,0)</f>
        <v>0</v>
      </c>
      <c r="BG740" s="173">
        <f>IF(N740="zákl. přenesená",J740,0)</f>
        <v>0</v>
      </c>
      <c r="BH740" s="173">
        <f>IF(N740="sníž. přenesená",J740,0)</f>
        <v>0</v>
      </c>
      <c r="BI740" s="173">
        <f>IF(N740="nulová",J740,0)</f>
        <v>0</v>
      </c>
      <c r="BJ740" s="82" t="s">
        <v>179</v>
      </c>
      <c r="BK740" s="173">
        <f>ROUND(I740*H740,2)</f>
        <v>0</v>
      </c>
      <c r="BL740" s="82" t="s">
        <v>178</v>
      </c>
      <c r="BM740" s="172" t="s">
        <v>822</v>
      </c>
    </row>
    <row r="741" spans="1:65" s="92" customFormat="1" ht="16.5" customHeight="1">
      <c r="A741" s="89"/>
      <c r="B741" s="90"/>
      <c r="C741" s="161" t="s">
        <v>823</v>
      </c>
      <c r="D741" s="161" t="s">
        <v>173</v>
      </c>
      <c r="E741" s="162" t="s">
        <v>824</v>
      </c>
      <c r="F741" s="163" t="s">
        <v>825</v>
      </c>
      <c r="G741" s="164" t="s">
        <v>176</v>
      </c>
      <c r="H741" s="165">
        <v>38744.58</v>
      </c>
      <c r="I741" s="75"/>
      <c r="J741" s="166">
        <f>ROUND(I741*H741,2)</f>
        <v>0</v>
      </c>
      <c r="K741" s="163" t="s">
        <v>177</v>
      </c>
      <c r="L741" s="90"/>
      <c r="M741" s="167" t="s">
        <v>3</v>
      </c>
      <c r="N741" s="168" t="s">
        <v>47</v>
      </c>
      <c r="O741" s="169"/>
      <c r="P741" s="170">
        <f>O741*H741</f>
        <v>0</v>
      </c>
      <c r="Q741" s="170">
        <v>0</v>
      </c>
      <c r="R741" s="170">
        <f>Q741*H741</f>
        <v>0</v>
      </c>
      <c r="S741" s="170">
        <v>0</v>
      </c>
      <c r="T741" s="171">
        <f>S741*H741</f>
        <v>0</v>
      </c>
      <c r="U741" s="89"/>
      <c r="V741" s="89"/>
      <c r="W741" s="89"/>
      <c r="X741" s="89"/>
      <c r="Y741" s="89"/>
      <c r="Z741" s="89"/>
      <c r="AA741" s="89"/>
      <c r="AB741" s="89"/>
      <c r="AC741" s="89"/>
      <c r="AD741" s="89"/>
      <c r="AE741" s="89"/>
      <c r="AR741" s="172" t="s">
        <v>178</v>
      </c>
      <c r="AT741" s="172" t="s">
        <v>173</v>
      </c>
      <c r="AU741" s="172" t="s">
        <v>179</v>
      </c>
      <c r="AY741" s="82" t="s">
        <v>171</v>
      </c>
      <c r="BE741" s="173">
        <f>IF(N741="základní",J741,0)</f>
        <v>0</v>
      </c>
      <c r="BF741" s="173">
        <f>IF(N741="snížená",J741,0)</f>
        <v>0</v>
      </c>
      <c r="BG741" s="173">
        <f>IF(N741="zákl. přenesená",J741,0)</f>
        <v>0</v>
      </c>
      <c r="BH741" s="173">
        <f>IF(N741="sníž. přenesená",J741,0)</f>
        <v>0</v>
      </c>
      <c r="BI741" s="173">
        <f>IF(N741="nulová",J741,0)</f>
        <v>0</v>
      </c>
      <c r="BJ741" s="82" t="s">
        <v>179</v>
      </c>
      <c r="BK741" s="173">
        <f>ROUND(I741*H741,2)</f>
        <v>0</v>
      </c>
      <c r="BL741" s="82" t="s">
        <v>178</v>
      </c>
      <c r="BM741" s="172" t="s">
        <v>826</v>
      </c>
    </row>
    <row r="742" spans="2:51" s="182" customFormat="1" ht="12">
      <c r="B742" s="183"/>
      <c r="D742" s="176" t="s">
        <v>181</v>
      </c>
      <c r="F742" s="185" t="s">
        <v>814</v>
      </c>
      <c r="H742" s="186">
        <v>38744.58</v>
      </c>
      <c r="L742" s="183"/>
      <c r="M742" s="187"/>
      <c r="N742" s="188"/>
      <c r="O742" s="188"/>
      <c r="P742" s="188"/>
      <c r="Q742" s="188"/>
      <c r="R742" s="188"/>
      <c r="S742" s="188"/>
      <c r="T742" s="189"/>
      <c r="AT742" s="184" t="s">
        <v>181</v>
      </c>
      <c r="AU742" s="184" t="s">
        <v>179</v>
      </c>
      <c r="AV742" s="182" t="s">
        <v>179</v>
      </c>
      <c r="AW742" s="182" t="s">
        <v>4</v>
      </c>
      <c r="AX742" s="182" t="s">
        <v>83</v>
      </c>
      <c r="AY742" s="184" t="s">
        <v>171</v>
      </c>
    </row>
    <row r="743" spans="1:65" s="92" customFormat="1" ht="16.5" customHeight="1">
      <c r="A743" s="89"/>
      <c r="B743" s="90"/>
      <c r="C743" s="161" t="s">
        <v>827</v>
      </c>
      <c r="D743" s="161" t="s">
        <v>173</v>
      </c>
      <c r="E743" s="162" t="s">
        <v>828</v>
      </c>
      <c r="F743" s="163" t="s">
        <v>829</v>
      </c>
      <c r="G743" s="164" t="s">
        <v>176</v>
      </c>
      <c r="H743" s="165">
        <v>645.743</v>
      </c>
      <c r="I743" s="75"/>
      <c r="J743" s="166">
        <f>ROUND(I743*H743,2)</f>
        <v>0</v>
      </c>
      <c r="K743" s="163" t="s">
        <v>177</v>
      </c>
      <c r="L743" s="90"/>
      <c r="M743" s="167" t="s">
        <v>3</v>
      </c>
      <c r="N743" s="168" t="s">
        <v>47</v>
      </c>
      <c r="O743" s="169"/>
      <c r="P743" s="170">
        <f>O743*H743</f>
        <v>0</v>
      </c>
      <c r="Q743" s="170">
        <v>0</v>
      </c>
      <c r="R743" s="170">
        <f>Q743*H743</f>
        <v>0</v>
      </c>
      <c r="S743" s="170">
        <v>0</v>
      </c>
      <c r="T743" s="171">
        <f>S743*H743</f>
        <v>0</v>
      </c>
      <c r="U743" s="89"/>
      <c r="V743" s="89"/>
      <c r="W743" s="89"/>
      <c r="X743" s="89"/>
      <c r="Y743" s="89"/>
      <c r="Z743" s="89"/>
      <c r="AA743" s="89"/>
      <c r="AB743" s="89"/>
      <c r="AC743" s="89"/>
      <c r="AD743" s="89"/>
      <c r="AE743" s="89"/>
      <c r="AR743" s="172" t="s">
        <v>178</v>
      </c>
      <c r="AT743" s="172" t="s">
        <v>173</v>
      </c>
      <c r="AU743" s="172" t="s">
        <v>179</v>
      </c>
      <c r="AY743" s="82" t="s">
        <v>171</v>
      </c>
      <c r="BE743" s="173">
        <f>IF(N743="základní",J743,0)</f>
        <v>0</v>
      </c>
      <c r="BF743" s="173">
        <f>IF(N743="snížená",J743,0)</f>
        <v>0</v>
      </c>
      <c r="BG743" s="173">
        <f>IF(N743="zákl. přenesená",J743,0)</f>
        <v>0</v>
      </c>
      <c r="BH743" s="173">
        <f>IF(N743="sníž. přenesená",J743,0)</f>
        <v>0</v>
      </c>
      <c r="BI743" s="173">
        <f>IF(N743="nulová",J743,0)</f>
        <v>0</v>
      </c>
      <c r="BJ743" s="82" t="s">
        <v>179</v>
      </c>
      <c r="BK743" s="173">
        <f>ROUND(I743*H743,2)</f>
        <v>0</v>
      </c>
      <c r="BL743" s="82" t="s">
        <v>178</v>
      </c>
      <c r="BM743" s="172" t="s">
        <v>830</v>
      </c>
    </row>
    <row r="744" spans="1:65" s="92" customFormat="1" ht="21.75" customHeight="1">
      <c r="A744" s="89"/>
      <c r="B744" s="90"/>
      <c r="C744" s="161" t="s">
        <v>831</v>
      </c>
      <c r="D744" s="161" t="s">
        <v>173</v>
      </c>
      <c r="E744" s="162" t="s">
        <v>832</v>
      </c>
      <c r="F744" s="163" t="s">
        <v>833</v>
      </c>
      <c r="G744" s="164" t="s">
        <v>176</v>
      </c>
      <c r="H744" s="165">
        <v>21.732</v>
      </c>
      <c r="I744" s="75"/>
      <c r="J744" s="166">
        <f>ROUND(I744*H744,2)</f>
        <v>0</v>
      </c>
      <c r="K744" s="163" t="s">
        <v>177</v>
      </c>
      <c r="L744" s="90"/>
      <c r="M744" s="167" t="s">
        <v>3</v>
      </c>
      <c r="N744" s="168" t="s">
        <v>47</v>
      </c>
      <c r="O744" s="169"/>
      <c r="P744" s="170">
        <f>O744*H744</f>
        <v>0</v>
      </c>
      <c r="Q744" s="170">
        <v>0.00525</v>
      </c>
      <c r="R744" s="170">
        <f>Q744*H744</f>
        <v>0.114093</v>
      </c>
      <c r="S744" s="170">
        <v>0</v>
      </c>
      <c r="T744" s="171">
        <f>S744*H744</f>
        <v>0</v>
      </c>
      <c r="U744" s="89"/>
      <c r="V744" s="89"/>
      <c r="W744" s="89"/>
      <c r="X744" s="89"/>
      <c r="Y744" s="89"/>
      <c r="Z744" s="89"/>
      <c r="AA744" s="89"/>
      <c r="AB744" s="89"/>
      <c r="AC744" s="89"/>
      <c r="AD744" s="89"/>
      <c r="AE744" s="89"/>
      <c r="AR744" s="172" t="s">
        <v>178</v>
      </c>
      <c r="AT744" s="172" t="s">
        <v>173</v>
      </c>
      <c r="AU744" s="172" t="s">
        <v>179</v>
      </c>
      <c r="AY744" s="82" t="s">
        <v>171</v>
      </c>
      <c r="BE744" s="173">
        <f>IF(N744="základní",J744,0)</f>
        <v>0</v>
      </c>
      <c r="BF744" s="173">
        <f>IF(N744="snížená",J744,0)</f>
        <v>0</v>
      </c>
      <c r="BG744" s="173">
        <f>IF(N744="zákl. přenesená",J744,0)</f>
        <v>0</v>
      </c>
      <c r="BH744" s="173">
        <f>IF(N744="sníž. přenesená",J744,0)</f>
        <v>0</v>
      </c>
      <c r="BI744" s="173">
        <f>IF(N744="nulová",J744,0)</f>
        <v>0</v>
      </c>
      <c r="BJ744" s="82" t="s">
        <v>179</v>
      </c>
      <c r="BK744" s="173">
        <f>ROUND(I744*H744,2)</f>
        <v>0</v>
      </c>
      <c r="BL744" s="82" t="s">
        <v>178</v>
      </c>
      <c r="BM744" s="172" t="s">
        <v>834</v>
      </c>
    </row>
    <row r="745" spans="2:51" s="174" customFormat="1" ht="12">
      <c r="B745" s="175"/>
      <c r="D745" s="176" t="s">
        <v>181</v>
      </c>
      <c r="E745" s="177" t="s">
        <v>3</v>
      </c>
      <c r="F745" s="178" t="s">
        <v>182</v>
      </c>
      <c r="H745" s="177" t="s">
        <v>3</v>
      </c>
      <c r="L745" s="175"/>
      <c r="M745" s="179"/>
      <c r="N745" s="180"/>
      <c r="O745" s="180"/>
      <c r="P745" s="180"/>
      <c r="Q745" s="180"/>
      <c r="R745" s="180"/>
      <c r="S745" s="180"/>
      <c r="T745" s="181"/>
      <c r="AT745" s="177" t="s">
        <v>181</v>
      </c>
      <c r="AU745" s="177" t="s">
        <v>179</v>
      </c>
      <c r="AV745" s="174" t="s">
        <v>83</v>
      </c>
      <c r="AW745" s="174" t="s">
        <v>36</v>
      </c>
      <c r="AX745" s="174" t="s">
        <v>75</v>
      </c>
      <c r="AY745" s="177" t="s">
        <v>171</v>
      </c>
    </row>
    <row r="746" spans="2:51" s="182" customFormat="1" ht="12">
      <c r="B746" s="183"/>
      <c r="D746" s="176" t="s">
        <v>181</v>
      </c>
      <c r="E746" s="184" t="s">
        <v>3</v>
      </c>
      <c r="F746" s="185" t="s">
        <v>835</v>
      </c>
      <c r="H746" s="186">
        <v>6.525</v>
      </c>
      <c r="L746" s="183"/>
      <c r="M746" s="187"/>
      <c r="N746" s="188"/>
      <c r="O746" s="188"/>
      <c r="P746" s="188"/>
      <c r="Q746" s="188"/>
      <c r="R746" s="188"/>
      <c r="S746" s="188"/>
      <c r="T746" s="189"/>
      <c r="AT746" s="184" t="s">
        <v>181</v>
      </c>
      <c r="AU746" s="184" t="s">
        <v>179</v>
      </c>
      <c r="AV746" s="182" t="s">
        <v>179</v>
      </c>
      <c r="AW746" s="182" t="s">
        <v>36</v>
      </c>
      <c r="AX746" s="182" t="s">
        <v>75</v>
      </c>
      <c r="AY746" s="184" t="s">
        <v>171</v>
      </c>
    </row>
    <row r="747" spans="2:51" s="182" customFormat="1" ht="12">
      <c r="B747" s="183"/>
      <c r="D747" s="176" t="s">
        <v>181</v>
      </c>
      <c r="E747" s="184" t="s">
        <v>3</v>
      </c>
      <c r="F747" s="185" t="s">
        <v>836</v>
      </c>
      <c r="H747" s="186">
        <v>15.207</v>
      </c>
      <c r="L747" s="183"/>
      <c r="M747" s="187"/>
      <c r="N747" s="188"/>
      <c r="O747" s="188"/>
      <c r="P747" s="188"/>
      <c r="Q747" s="188"/>
      <c r="R747" s="188"/>
      <c r="S747" s="188"/>
      <c r="T747" s="189"/>
      <c r="AT747" s="184" t="s">
        <v>181</v>
      </c>
      <c r="AU747" s="184" t="s">
        <v>179</v>
      </c>
      <c r="AV747" s="182" t="s">
        <v>179</v>
      </c>
      <c r="AW747" s="182" t="s">
        <v>36</v>
      </c>
      <c r="AX747" s="182" t="s">
        <v>75</v>
      </c>
      <c r="AY747" s="184" t="s">
        <v>171</v>
      </c>
    </row>
    <row r="748" spans="2:51" s="190" customFormat="1" ht="12">
      <c r="B748" s="191"/>
      <c r="D748" s="176" t="s">
        <v>181</v>
      </c>
      <c r="E748" s="192" t="s">
        <v>3</v>
      </c>
      <c r="F748" s="193" t="s">
        <v>184</v>
      </c>
      <c r="H748" s="194">
        <v>21.732</v>
      </c>
      <c r="L748" s="191"/>
      <c r="M748" s="195"/>
      <c r="N748" s="196"/>
      <c r="O748" s="196"/>
      <c r="P748" s="196"/>
      <c r="Q748" s="196"/>
      <c r="R748" s="196"/>
      <c r="S748" s="196"/>
      <c r="T748" s="197"/>
      <c r="AT748" s="192" t="s">
        <v>181</v>
      </c>
      <c r="AU748" s="192" t="s">
        <v>179</v>
      </c>
      <c r="AV748" s="190" t="s">
        <v>178</v>
      </c>
      <c r="AW748" s="190" t="s">
        <v>36</v>
      </c>
      <c r="AX748" s="190" t="s">
        <v>83</v>
      </c>
      <c r="AY748" s="192" t="s">
        <v>171</v>
      </c>
    </row>
    <row r="749" spans="1:65" s="92" customFormat="1" ht="24">
      <c r="A749" s="89"/>
      <c r="B749" s="90"/>
      <c r="C749" s="161" t="s">
        <v>837</v>
      </c>
      <c r="D749" s="161" t="s">
        <v>173</v>
      </c>
      <c r="E749" s="162" t="s">
        <v>838</v>
      </c>
      <c r="F749" s="163" t="s">
        <v>839</v>
      </c>
      <c r="G749" s="164" t="s">
        <v>256</v>
      </c>
      <c r="H749" s="165">
        <v>16.93</v>
      </c>
      <c r="I749" s="75"/>
      <c r="J749" s="166">
        <f>ROUND(I749*H749,2)</f>
        <v>0</v>
      </c>
      <c r="K749" s="163" t="s">
        <v>177</v>
      </c>
      <c r="L749" s="90"/>
      <c r="M749" s="167" t="s">
        <v>3</v>
      </c>
      <c r="N749" s="168" t="s">
        <v>47</v>
      </c>
      <c r="O749" s="169"/>
      <c r="P749" s="170">
        <f>O749*H749</f>
        <v>0</v>
      </c>
      <c r="Q749" s="170">
        <v>0.01326</v>
      </c>
      <c r="R749" s="170">
        <f>Q749*H749</f>
        <v>0.2244918</v>
      </c>
      <c r="S749" s="170">
        <v>0</v>
      </c>
      <c r="T749" s="171">
        <f>S749*H749</f>
        <v>0</v>
      </c>
      <c r="U749" s="89"/>
      <c r="V749" s="89"/>
      <c r="W749" s="89"/>
      <c r="X749" s="89"/>
      <c r="Y749" s="89"/>
      <c r="Z749" s="89"/>
      <c r="AA749" s="89"/>
      <c r="AB749" s="89"/>
      <c r="AC749" s="89"/>
      <c r="AD749" s="89"/>
      <c r="AE749" s="89"/>
      <c r="AR749" s="172" t="s">
        <v>178</v>
      </c>
      <c r="AT749" s="172" t="s">
        <v>173</v>
      </c>
      <c r="AU749" s="172" t="s">
        <v>179</v>
      </c>
      <c r="AY749" s="82" t="s">
        <v>171</v>
      </c>
      <c r="BE749" s="173">
        <f>IF(N749="základní",J749,0)</f>
        <v>0</v>
      </c>
      <c r="BF749" s="173">
        <f>IF(N749="snížená",J749,0)</f>
        <v>0</v>
      </c>
      <c r="BG749" s="173">
        <f>IF(N749="zákl. přenesená",J749,0)</f>
        <v>0</v>
      </c>
      <c r="BH749" s="173">
        <f>IF(N749="sníž. přenesená",J749,0)</f>
        <v>0</v>
      </c>
      <c r="BI749" s="173">
        <f>IF(N749="nulová",J749,0)</f>
        <v>0</v>
      </c>
      <c r="BJ749" s="82" t="s">
        <v>179</v>
      </c>
      <c r="BK749" s="173">
        <f>ROUND(I749*H749,2)</f>
        <v>0</v>
      </c>
      <c r="BL749" s="82" t="s">
        <v>178</v>
      </c>
      <c r="BM749" s="172" t="s">
        <v>840</v>
      </c>
    </row>
    <row r="750" spans="2:51" s="174" customFormat="1" ht="12">
      <c r="B750" s="175"/>
      <c r="D750" s="176" t="s">
        <v>181</v>
      </c>
      <c r="E750" s="177" t="s">
        <v>3</v>
      </c>
      <c r="F750" s="178" t="s">
        <v>841</v>
      </c>
      <c r="H750" s="177" t="s">
        <v>3</v>
      </c>
      <c r="L750" s="175"/>
      <c r="M750" s="179"/>
      <c r="N750" s="180"/>
      <c r="O750" s="180"/>
      <c r="P750" s="180"/>
      <c r="Q750" s="180"/>
      <c r="R750" s="180"/>
      <c r="S750" s="180"/>
      <c r="T750" s="181"/>
      <c r="AT750" s="177" t="s">
        <v>181</v>
      </c>
      <c r="AU750" s="177" t="s">
        <v>179</v>
      </c>
      <c r="AV750" s="174" t="s">
        <v>83</v>
      </c>
      <c r="AW750" s="174" t="s">
        <v>36</v>
      </c>
      <c r="AX750" s="174" t="s">
        <v>75</v>
      </c>
      <c r="AY750" s="177" t="s">
        <v>171</v>
      </c>
    </row>
    <row r="751" spans="2:51" s="182" customFormat="1" ht="12">
      <c r="B751" s="183"/>
      <c r="D751" s="176" t="s">
        <v>181</v>
      </c>
      <c r="E751" s="184" t="s">
        <v>3</v>
      </c>
      <c r="F751" s="185" t="s">
        <v>842</v>
      </c>
      <c r="H751" s="186">
        <v>16.93</v>
      </c>
      <c r="L751" s="183"/>
      <c r="M751" s="187"/>
      <c r="N751" s="188"/>
      <c r="O751" s="188"/>
      <c r="P751" s="188"/>
      <c r="Q751" s="188"/>
      <c r="R751" s="188"/>
      <c r="S751" s="188"/>
      <c r="T751" s="189"/>
      <c r="AT751" s="184" t="s">
        <v>181</v>
      </c>
      <c r="AU751" s="184" t="s">
        <v>179</v>
      </c>
      <c r="AV751" s="182" t="s">
        <v>179</v>
      </c>
      <c r="AW751" s="182" t="s">
        <v>36</v>
      </c>
      <c r="AX751" s="182" t="s">
        <v>75</v>
      </c>
      <c r="AY751" s="184" t="s">
        <v>171</v>
      </c>
    </row>
    <row r="752" spans="2:51" s="190" customFormat="1" ht="12">
      <c r="B752" s="191"/>
      <c r="D752" s="176" t="s">
        <v>181</v>
      </c>
      <c r="E752" s="192" t="s">
        <v>3</v>
      </c>
      <c r="F752" s="193" t="s">
        <v>184</v>
      </c>
      <c r="H752" s="194">
        <v>16.93</v>
      </c>
      <c r="L752" s="191"/>
      <c r="M752" s="195"/>
      <c r="N752" s="196"/>
      <c r="O752" s="196"/>
      <c r="P752" s="196"/>
      <c r="Q752" s="196"/>
      <c r="R752" s="196"/>
      <c r="S752" s="196"/>
      <c r="T752" s="197"/>
      <c r="AT752" s="192" t="s">
        <v>181</v>
      </c>
      <c r="AU752" s="192" t="s">
        <v>179</v>
      </c>
      <c r="AV752" s="190" t="s">
        <v>178</v>
      </c>
      <c r="AW752" s="190" t="s">
        <v>36</v>
      </c>
      <c r="AX752" s="190" t="s">
        <v>83</v>
      </c>
      <c r="AY752" s="192" t="s">
        <v>171</v>
      </c>
    </row>
    <row r="753" spans="1:65" s="92" customFormat="1" ht="16.5" customHeight="1">
      <c r="A753" s="89"/>
      <c r="B753" s="90"/>
      <c r="C753" s="198" t="s">
        <v>843</v>
      </c>
      <c r="D753" s="198" t="s">
        <v>248</v>
      </c>
      <c r="E753" s="199" t="s">
        <v>844</v>
      </c>
      <c r="F753" s="200" t="s">
        <v>845</v>
      </c>
      <c r="G753" s="201" t="s">
        <v>256</v>
      </c>
      <c r="H753" s="202">
        <v>16.93</v>
      </c>
      <c r="I753" s="78"/>
      <c r="J753" s="203">
        <f>ROUND(I753*H753,2)</f>
        <v>0</v>
      </c>
      <c r="K753" s="200" t="s">
        <v>177</v>
      </c>
      <c r="L753" s="204"/>
      <c r="M753" s="205" t="s">
        <v>3</v>
      </c>
      <c r="N753" s="206" t="s">
        <v>47</v>
      </c>
      <c r="O753" s="169"/>
      <c r="P753" s="170">
        <f>O753*H753</f>
        <v>0</v>
      </c>
      <c r="Q753" s="170">
        <v>0.01386</v>
      </c>
      <c r="R753" s="170">
        <f>Q753*H753</f>
        <v>0.23464980000000002</v>
      </c>
      <c r="S753" s="170">
        <v>0</v>
      </c>
      <c r="T753" s="171">
        <f>S753*H753</f>
        <v>0</v>
      </c>
      <c r="U753" s="89"/>
      <c r="V753" s="89"/>
      <c r="W753" s="89"/>
      <c r="X753" s="89"/>
      <c r="Y753" s="89"/>
      <c r="Z753" s="89"/>
      <c r="AA753" s="89"/>
      <c r="AB753" s="89"/>
      <c r="AC753" s="89"/>
      <c r="AD753" s="89"/>
      <c r="AE753" s="89"/>
      <c r="AR753" s="172" t="s">
        <v>219</v>
      </c>
      <c r="AT753" s="172" t="s">
        <v>248</v>
      </c>
      <c r="AU753" s="172" t="s">
        <v>179</v>
      </c>
      <c r="AY753" s="82" t="s">
        <v>171</v>
      </c>
      <c r="BE753" s="173">
        <f>IF(N753="základní",J753,0)</f>
        <v>0</v>
      </c>
      <c r="BF753" s="173">
        <f>IF(N753="snížená",J753,0)</f>
        <v>0</v>
      </c>
      <c r="BG753" s="173">
        <f>IF(N753="zákl. přenesená",J753,0)</f>
        <v>0</v>
      </c>
      <c r="BH753" s="173">
        <f>IF(N753="sníž. přenesená",J753,0)</f>
        <v>0</v>
      </c>
      <c r="BI753" s="173">
        <f>IF(N753="nulová",J753,0)</f>
        <v>0</v>
      </c>
      <c r="BJ753" s="82" t="s">
        <v>179</v>
      </c>
      <c r="BK753" s="173">
        <f>ROUND(I753*H753,2)</f>
        <v>0</v>
      </c>
      <c r="BL753" s="82" t="s">
        <v>178</v>
      </c>
      <c r="BM753" s="172" t="s">
        <v>846</v>
      </c>
    </row>
    <row r="754" spans="1:65" s="92" customFormat="1" ht="16.5" customHeight="1">
      <c r="A754" s="89"/>
      <c r="B754" s="90"/>
      <c r="C754" s="161" t="s">
        <v>847</v>
      </c>
      <c r="D754" s="161" t="s">
        <v>173</v>
      </c>
      <c r="E754" s="162" t="s">
        <v>848</v>
      </c>
      <c r="F754" s="163" t="s">
        <v>849</v>
      </c>
      <c r="G754" s="164" t="s">
        <v>284</v>
      </c>
      <c r="H754" s="165">
        <v>10</v>
      </c>
      <c r="I754" s="75"/>
      <c r="J754" s="166">
        <f>ROUND(I754*H754,2)</f>
        <v>0</v>
      </c>
      <c r="K754" s="163" t="s">
        <v>177</v>
      </c>
      <c r="L754" s="90"/>
      <c r="M754" s="167" t="s">
        <v>3</v>
      </c>
      <c r="N754" s="168" t="s">
        <v>47</v>
      </c>
      <c r="O754" s="169"/>
      <c r="P754" s="170">
        <f>O754*H754</f>
        <v>0</v>
      </c>
      <c r="Q754" s="170">
        <v>0.00018</v>
      </c>
      <c r="R754" s="170">
        <f>Q754*H754</f>
        <v>0.0018000000000000002</v>
      </c>
      <c r="S754" s="170">
        <v>0</v>
      </c>
      <c r="T754" s="171">
        <f>S754*H754</f>
        <v>0</v>
      </c>
      <c r="U754" s="89"/>
      <c r="V754" s="89"/>
      <c r="W754" s="89"/>
      <c r="X754" s="89"/>
      <c r="Y754" s="89"/>
      <c r="Z754" s="89"/>
      <c r="AA754" s="89"/>
      <c r="AB754" s="89"/>
      <c r="AC754" s="89"/>
      <c r="AD754" s="89"/>
      <c r="AE754" s="89"/>
      <c r="AR754" s="172" t="s">
        <v>178</v>
      </c>
      <c r="AT754" s="172" t="s">
        <v>173</v>
      </c>
      <c r="AU754" s="172" t="s">
        <v>179</v>
      </c>
      <c r="AY754" s="82" t="s">
        <v>171</v>
      </c>
      <c r="BE754" s="173">
        <f>IF(N754="základní",J754,0)</f>
        <v>0</v>
      </c>
      <c r="BF754" s="173">
        <f>IF(N754="snížená",J754,0)</f>
        <v>0</v>
      </c>
      <c r="BG754" s="173">
        <f>IF(N754="zákl. přenesená",J754,0)</f>
        <v>0</v>
      </c>
      <c r="BH754" s="173">
        <f>IF(N754="sníž. přenesená",J754,0)</f>
        <v>0</v>
      </c>
      <c r="BI754" s="173">
        <f>IF(N754="nulová",J754,0)</f>
        <v>0</v>
      </c>
      <c r="BJ754" s="82" t="s">
        <v>179</v>
      </c>
      <c r="BK754" s="173">
        <f>ROUND(I754*H754,2)</f>
        <v>0</v>
      </c>
      <c r="BL754" s="82" t="s">
        <v>178</v>
      </c>
      <c r="BM754" s="172" t="s">
        <v>850</v>
      </c>
    </row>
    <row r="755" spans="1:65" s="92" customFormat="1" ht="16.5" customHeight="1">
      <c r="A755" s="89"/>
      <c r="B755" s="90"/>
      <c r="C755" s="198" t="s">
        <v>851</v>
      </c>
      <c r="D755" s="198" t="s">
        <v>248</v>
      </c>
      <c r="E755" s="199" t="s">
        <v>852</v>
      </c>
      <c r="F755" s="200" t="s">
        <v>853</v>
      </c>
      <c r="G755" s="201" t="s">
        <v>284</v>
      </c>
      <c r="H755" s="202">
        <v>5</v>
      </c>
      <c r="I755" s="78"/>
      <c r="J755" s="203">
        <f>ROUND(I755*H755,2)</f>
        <v>0</v>
      </c>
      <c r="K755" s="200" t="s">
        <v>177</v>
      </c>
      <c r="L755" s="204"/>
      <c r="M755" s="205" t="s">
        <v>3</v>
      </c>
      <c r="N755" s="206" t="s">
        <v>47</v>
      </c>
      <c r="O755" s="169"/>
      <c r="P755" s="170">
        <f>O755*H755</f>
        <v>0</v>
      </c>
      <c r="Q755" s="170">
        <v>0.005</v>
      </c>
      <c r="R755" s="170">
        <f>Q755*H755</f>
        <v>0.025</v>
      </c>
      <c r="S755" s="170">
        <v>0</v>
      </c>
      <c r="T755" s="171">
        <f>S755*H755</f>
        <v>0</v>
      </c>
      <c r="U755" s="89"/>
      <c r="V755" s="89"/>
      <c r="W755" s="89"/>
      <c r="X755" s="89"/>
      <c r="Y755" s="89"/>
      <c r="Z755" s="89"/>
      <c r="AA755" s="89"/>
      <c r="AB755" s="89"/>
      <c r="AC755" s="89"/>
      <c r="AD755" s="89"/>
      <c r="AE755" s="89"/>
      <c r="AR755" s="172" t="s">
        <v>219</v>
      </c>
      <c r="AT755" s="172" t="s">
        <v>248</v>
      </c>
      <c r="AU755" s="172" t="s">
        <v>179</v>
      </c>
      <c r="AY755" s="82" t="s">
        <v>171</v>
      </c>
      <c r="BE755" s="173">
        <f>IF(N755="základní",J755,0)</f>
        <v>0</v>
      </c>
      <c r="BF755" s="173">
        <f>IF(N755="snížená",J755,0)</f>
        <v>0</v>
      </c>
      <c r="BG755" s="173">
        <f>IF(N755="zákl. přenesená",J755,0)</f>
        <v>0</v>
      </c>
      <c r="BH755" s="173">
        <f>IF(N755="sníž. přenesená",J755,0)</f>
        <v>0</v>
      </c>
      <c r="BI755" s="173">
        <f>IF(N755="nulová",J755,0)</f>
        <v>0</v>
      </c>
      <c r="BJ755" s="82" t="s">
        <v>179</v>
      </c>
      <c r="BK755" s="173">
        <f>ROUND(I755*H755,2)</f>
        <v>0</v>
      </c>
      <c r="BL755" s="82" t="s">
        <v>178</v>
      </c>
      <c r="BM755" s="172" t="s">
        <v>854</v>
      </c>
    </row>
    <row r="756" spans="1:65" s="92" customFormat="1" ht="16.5" customHeight="1">
      <c r="A756" s="89"/>
      <c r="B756" s="90"/>
      <c r="C756" s="198" t="s">
        <v>855</v>
      </c>
      <c r="D756" s="198" t="s">
        <v>248</v>
      </c>
      <c r="E756" s="199" t="s">
        <v>856</v>
      </c>
      <c r="F756" s="200" t="s">
        <v>857</v>
      </c>
      <c r="G756" s="201" t="s">
        <v>284</v>
      </c>
      <c r="H756" s="202">
        <v>3</v>
      </c>
      <c r="I756" s="78"/>
      <c r="J756" s="203">
        <f>ROUND(I756*H756,2)</f>
        <v>0</v>
      </c>
      <c r="K756" s="200" t="s">
        <v>177</v>
      </c>
      <c r="L756" s="204"/>
      <c r="M756" s="205" t="s">
        <v>3</v>
      </c>
      <c r="N756" s="206" t="s">
        <v>47</v>
      </c>
      <c r="O756" s="169"/>
      <c r="P756" s="170">
        <f>O756*H756</f>
        <v>0</v>
      </c>
      <c r="Q756" s="170">
        <v>0.012</v>
      </c>
      <c r="R756" s="170">
        <f>Q756*H756</f>
        <v>0.036000000000000004</v>
      </c>
      <c r="S756" s="170">
        <v>0</v>
      </c>
      <c r="T756" s="171">
        <f>S756*H756</f>
        <v>0</v>
      </c>
      <c r="U756" s="89"/>
      <c r="V756" s="89"/>
      <c r="W756" s="89"/>
      <c r="X756" s="89"/>
      <c r="Y756" s="89"/>
      <c r="Z756" s="89"/>
      <c r="AA756" s="89"/>
      <c r="AB756" s="89"/>
      <c r="AC756" s="89"/>
      <c r="AD756" s="89"/>
      <c r="AE756" s="89"/>
      <c r="AR756" s="172" t="s">
        <v>219</v>
      </c>
      <c r="AT756" s="172" t="s">
        <v>248</v>
      </c>
      <c r="AU756" s="172" t="s">
        <v>179</v>
      </c>
      <c r="AY756" s="82" t="s">
        <v>171</v>
      </c>
      <c r="BE756" s="173">
        <f>IF(N756="základní",J756,0)</f>
        <v>0</v>
      </c>
      <c r="BF756" s="173">
        <f>IF(N756="snížená",J756,0)</f>
        <v>0</v>
      </c>
      <c r="BG756" s="173">
        <f>IF(N756="zákl. přenesená",J756,0)</f>
        <v>0</v>
      </c>
      <c r="BH756" s="173">
        <f>IF(N756="sníž. přenesená",J756,0)</f>
        <v>0</v>
      </c>
      <c r="BI756" s="173">
        <f>IF(N756="nulová",J756,0)</f>
        <v>0</v>
      </c>
      <c r="BJ756" s="82" t="s">
        <v>179</v>
      </c>
      <c r="BK756" s="173">
        <f>ROUND(I756*H756,2)</f>
        <v>0</v>
      </c>
      <c r="BL756" s="82" t="s">
        <v>178</v>
      </c>
      <c r="BM756" s="172" t="s">
        <v>858</v>
      </c>
    </row>
    <row r="757" spans="1:47" s="92" customFormat="1" ht="19.5">
      <c r="A757" s="89"/>
      <c r="B757" s="90"/>
      <c r="C757" s="89"/>
      <c r="D757" s="176" t="s">
        <v>859</v>
      </c>
      <c r="E757" s="89"/>
      <c r="F757" s="215" t="s">
        <v>860</v>
      </c>
      <c r="G757" s="89"/>
      <c r="H757" s="89"/>
      <c r="I757" s="89"/>
      <c r="J757" s="89"/>
      <c r="K757" s="89"/>
      <c r="L757" s="90"/>
      <c r="M757" s="216"/>
      <c r="N757" s="217"/>
      <c r="O757" s="169"/>
      <c r="P757" s="169"/>
      <c r="Q757" s="169"/>
      <c r="R757" s="169"/>
      <c r="S757" s="169"/>
      <c r="T757" s="218"/>
      <c r="U757" s="89"/>
      <c r="V757" s="89"/>
      <c r="W757" s="89"/>
      <c r="X757" s="89"/>
      <c r="Y757" s="89"/>
      <c r="Z757" s="89"/>
      <c r="AA757" s="89"/>
      <c r="AB757" s="89"/>
      <c r="AC757" s="89"/>
      <c r="AD757" s="89"/>
      <c r="AE757" s="89"/>
      <c r="AT757" s="82" t="s">
        <v>859</v>
      </c>
      <c r="AU757" s="82" t="s">
        <v>179</v>
      </c>
    </row>
    <row r="758" spans="1:65" s="92" customFormat="1" ht="16.5" customHeight="1">
      <c r="A758" s="89"/>
      <c r="B758" s="90"/>
      <c r="C758" s="198" t="s">
        <v>861</v>
      </c>
      <c r="D758" s="198" t="s">
        <v>248</v>
      </c>
      <c r="E758" s="199" t="s">
        <v>862</v>
      </c>
      <c r="F758" s="200" t="s">
        <v>863</v>
      </c>
      <c r="G758" s="201" t="s">
        <v>284</v>
      </c>
      <c r="H758" s="202">
        <v>2</v>
      </c>
      <c r="I758" s="78"/>
      <c r="J758" s="203">
        <f>ROUND(I758*H758,2)</f>
        <v>0</v>
      </c>
      <c r="K758" s="200" t="s">
        <v>177</v>
      </c>
      <c r="L758" s="204"/>
      <c r="M758" s="205" t="s">
        <v>3</v>
      </c>
      <c r="N758" s="206" t="s">
        <v>47</v>
      </c>
      <c r="O758" s="169"/>
      <c r="P758" s="170">
        <f>O758*H758</f>
        <v>0</v>
      </c>
      <c r="Q758" s="170">
        <v>0.008</v>
      </c>
      <c r="R758" s="170">
        <f>Q758*H758</f>
        <v>0.016</v>
      </c>
      <c r="S758" s="170">
        <v>0</v>
      </c>
      <c r="T758" s="171">
        <f>S758*H758</f>
        <v>0</v>
      </c>
      <c r="U758" s="89"/>
      <c r="V758" s="89"/>
      <c r="W758" s="89"/>
      <c r="X758" s="89"/>
      <c r="Y758" s="89"/>
      <c r="Z758" s="89"/>
      <c r="AA758" s="89"/>
      <c r="AB758" s="89"/>
      <c r="AC758" s="89"/>
      <c r="AD758" s="89"/>
      <c r="AE758" s="89"/>
      <c r="AR758" s="172" t="s">
        <v>219</v>
      </c>
      <c r="AT758" s="172" t="s">
        <v>248</v>
      </c>
      <c r="AU758" s="172" t="s">
        <v>179</v>
      </c>
      <c r="AY758" s="82" t="s">
        <v>171</v>
      </c>
      <c r="BE758" s="173">
        <f>IF(N758="základní",J758,0)</f>
        <v>0</v>
      </c>
      <c r="BF758" s="173">
        <f>IF(N758="snížená",J758,0)</f>
        <v>0</v>
      </c>
      <c r="BG758" s="173">
        <f>IF(N758="zákl. přenesená",J758,0)</f>
        <v>0</v>
      </c>
      <c r="BH758" s="173">
        <f>IF(N758="sníž. přenesená",J758,0)</f>
        <v>0</v>
      </c>
      <c r="BI758" s="173">
        <f>IF(N758="nulová",J758,0)</f>
        <v>0</v>
      </c>
      <c r="BJ758" s="82" t="s">
        <v>179</v>
      </c>
      <c r="BK758" s="173">
        <f>ROUND(I758*H758,2)</f>
        <v>0</v>
      </c>
      <c r="BL758" s="82" t="s">
        <v>178</v>
      </c>
      <c r="BM758" s="172" t="s">
        <v>864</v>
      </c>
    </row>
    <row r="759" spans="2:63" s="148" customFormat="1" ht="22.9" customHeight="1">
      <c r="B759" s="149"/>
      <c r="D759" s="150" t="s">
        <v>74</v>
      </c>
      <c r="E759" s="159" t="s">
        <v>865</v>
      </c>
      <c r="F759" s="159" t="s">
        <v>866</v>
      </c>
      <c r="J759" s="160">
        <f>BK759</f>
        <v>0</v>
      </c>
      <c r="L759" s="149"/>
      <c r="M759" s="153"/>
      <c r="N759" s="154"/>
      <c r="O759" s="154"/>
      <c r="P759" s="155">
        <f>P760</f>
        <v>0</v>
      </c>
      <c r="Q759" s="154"/>
      <c r="R759" s="155">
        <f>R760</f>
        <v>0</v>
      </c>
      <c r="S759" s="154"/>
      <c r="T759" s="156">
        <f>T760</f>
        <v>0</v>
      </c>
      <c r="AR759" s="150" t="s">
        <v>83</v>
      </c>
      <c r="AT759" s="157" t="s">
        <v>74</v>
      </c>
      <c r="AU759" s="157" t="s">
        <v>83</v>
      </c>
      <c r="AY759" s="150" t="s">
        <v>171</v>
      </c>
      <c r="BK759" s="158">
        <f>BK760</f>
        <v>0</v>
      </c>
    </row>
    <row r="760" spans="1:65" s="92" customFormat="1" ht="33" customHeight="1">
      <c r="A760" s="89"/>
      <c r="B760" s="90"/>
      <c r="C760" s="161" t="s">
        <v>867</v>
      </c>
      <c r="D760" s="161" t="s">
        <v>173</v>
      </c>
      <c r="E760" s="162" t="s">
        <v>868</v>
      </c>
      <c r="F760" s="163" t="s">
        <v>869</v>
      </c>
      <c r="G760" s="164" t="s">
        <v>222</v>
      </c>
      <c r="H760" s="165">
        <v>1136.303</v>
      </c>
      <c r="I760" s="75"/>
      <c r="J760" s="166">
        <f>ROUND(I760*H760,2)</f>
        <v>0</v>
      </c>
      <c r="K760" s="163" t="s">
        <v>177</v>
      </c>
      <c r="L760" s="90"/>
      <c r="M760" s="167" t="s">
        <v>3</v>
      </c>
      <c r="N760" s="168" t="s">
        <v>47</v>
      </c>
      <c r="O760" s="169"/>
      <c r="P760" s="170">
        <f>O760*H760</f>
        <v>0</v>
      </c>
      <c r="Q760" s="170">
        <v>0</v>
      </c>
      <c r="R760" s="170">
        <f>Q760*H760</f>
        <v>0</v>
      </c>
      <c r="S760" s="170">
        <v>0</v>
      </c>
      <c r="T760" s="171">
        <f>S760*H760</f>
        <v>0</v>
      </c>
      <c r="U760" s="89"/>
      <c r="V760" s="89"/>
      <c r="W760" s="89"/>
      <c r="X760" s="89"/>
      <c r="Y760" s="89"/>
      <c r="Z760" s="89"/>
      <c r="AA760" s="89"/>
      <c r="AB760" s="89"/>
      <c r="AC760" s="89"/>
      <c r="AD760" s="89"/>
      <c r="AE760" s="89"/>
      <c r="AR760" s="172" t="s">
        <v>178</v>
      </c>
      <c r="AT760" s="172" t="s">
        <v>173</v>
      </c>
      <c r="AU760" s="172" t="s">
        <v>179</v>
      </c>
      <c r="AY760" s="82" t="s">
        <v>171</v>
      </c>
      <c r="BE760" s="173">
        <f>IF(N760="základní",J760,0)</f>
        <v>0</v>
      </c>
      <c r="BF760" s="173">
        <f>IF(N760="snížená",J760,0)</f>
        <v>0</v>
      </c>
      <c r="BG760" s="173">
        <f>IF(N760="zákl. přenesená",J760,0)</f>
        <v>0</v>
      </c>
      <c r="BH760" s="173">
        <f>IF(N760="sníž. přenesená",J760,0)</f>
        <v>0</v>
      </c>
      <c r="BI760" s="173">
        <f>IF(N760="nulová",J760,0)</f>
        <v>0</v>
      </c>
      <c r="BJ760" s="82" t="s">
        <v>179</v>
      </c>
      <c r="BK760" s="173">
        <f>ROUND(I760*H760,2)</f>
        <v>0</v>
      </c>
      <c r="BL760" s="82" t="s">
        <v>178</v>
      </c>
      <c r="BM760" s="172" t="s">
        <v>870</v>
      </c>
    </row>
    <row r="761" spans="2:63" s="148" customFormat="1" ht="25.9" customHeight="1">
      <c r="B761" s="149"/>
      <c r="D761" s="150" t="s">
        <v>74</v>
      </c>
      <c r="E761" s="151" t="s">
        <v>871</v>
      </c>
      <c r="F761" s="151" t="s">
        <v>872</v>
      </c>
      <c r="J761" s="152">
        <f>BK761</f>
        <v>0</v>
      </c>
      <c r="L761" s="149"/>
      <c r="M761" s="153"/>
      <c r="N761" s="154"/>
      <c r="O761" s="154"/>
      <c r="P761" s="155">
        <f>P762+P816+P851+P947+P1016+P1027+P1118+P1149+P1265+P1337+P1365+P1418+P1475</f>
        <v>0</v>
      </c>
      <c r="Q761" s="154"/>
      <c r="R761" s="155">
        <f>R762+R816+R851+R947+R1016+R1027+R1118+R1149+R1265+R1337+R1365+R1418+R1475</f>
        <v>63.54916527000001</v>
      </c>
      <c r="S761" s="154"/>
      <c r="T761" s="156">
        <f>T762+T816+T851+T947+T1016+T1027+T1118+T1149+T1265+T1337+T1365+T1418+T1475</f>
        <v>0</v>
      </c>
      <c r="AR761" s="150" t="s">
        <v>179</v>
      </c>
      <c r="AT761" s="157" t="s">
        <v>74</v>
      </c>
      <c r="AU761" s="157" t="s">
        <v>75</v>
      </c>
      <c r="AY761" s="150" t="s">
        <v>171</v>
      </c>
      <c r="BK761" s="158">
        <f>BK762+BK816+BK851+BK947+BK1016+BK1027+BK1118+BK1149+BK1265+BK1337+BK1365+BK1418+BK1475</f>
        <v>0</v>
      </c>
    </row>
    <row r="762" spans="2:63" s="148" customFormat="1" ht="22.9" customHeight="1">
      <c r="B762" s="149"/>
      <c r="D762" s="150" t="s">
        <v>74</v>
      </c>
      <c r="E762" s="159" t="s">
        <v>873</v>
      </c>
      <c r="F762" s="159" t="s">
        <v>874</v>
      </c>
      <c r="J762" s="160">
        <f>BK762</f>
        <v>0</v>
      </c>
      <c r="L762" s="149"/>
      <c r="M762" s="153"/>
      <c r="N762" s="154"/>
      <c r="O762" s="154"/>
      <c r="P762" s="155">
        <f>SUM(P763:P815)</f>
        <v>0</v>
      </c>
      <c r="Q762" s="154"/>
      <c r="R762" s="155">
        <f>SUM(R763:R815)</f>
        <v>3.22807446</v>
      </c>
      <c r="S762" s="154"/>
      <c r="T762" s="156">
        <f>SUM(T763:T815)</f>
        <v>0</v>
      </c>
      <c r="AR762" s="150" t="s">
        <v>179</v>
      </c>
      <c r="AT762" s="157" t="s">
        <v>74</v>
      </c>
      <c r="AU762" s="157" t="s">
        <v>83</v>
      </c>
      <c r="AY762" s="150" t="s">
        <v>171</v>
      </c>
      <c r="BK762" s="158">
        <f>SUM(BK763:BK815)</f>
        <v>0</v>
      </c>
    </row>
    <row r="763" spans="1:65" s="92" customFormat="1" ht="21.75" customHeight="1">
      <c r="A763" s="89"/>
      <c r="B763" s="90"/>
      <c r="C763" s="161" t="s">
        <v>875</v>
      </c>
      <c r="D763" s="161" t="s">
        <v>173</v>
      </c>
      <c r="E763" s="162" t="s">
        <v>876</v>
      </c>
      <c r="F763" s="163" t="s">
        <v>877</v>
      </c>
      <c r="G763" s="164" t="s">
        <v>176</v>
      </c>
      <c r="H763" s="165">
        <v>354.9</v>
      </c>
      <c r="I763" s="75"/>
      <c r="J763" s="166">
        <f>ROUND(I763*H763,2)</f>
        <v>0</v>
      </c>
      <c r="K763" s="163" t="s">
        <v>177</v>
      </c>
      <c r="L763" s="90"/>
      <c r="M763" s="167" t="s">
        <v>3</v>
      </c>
      <c r="N763" s="168" t="s">
        <v>47</v>
      </c>
      <c r="O763" s="169"/>
      <c r="P763" s="170">
        <f>O763*H763</f>
        <v>0</v>
      </c>
      <c r="Q763" s="170">
        <v>0</v>
      </c>
      <c r="R763" s="170">
        <f>Q763*H763</f>
        <v>0</v>
      </c>
      <c r="S763" s="170">
        <v>0</v>
      </c>
      <c r="T763" s="171">
        <f>S763*H763</f>
        <v>0</v>
      </c>
      <c r="U763" s="89"/>
      <c r="V763" s="89"/>
      <c r="W763" s="89"/>
      <c r="X763" s="89"/>
      <c r="Y763" s="89"/>
      <c r="Z763" s="89"/>
      <c r="AA763" s="89"/>
      <c r="AB763" s="89"/>
      <c r="AC763" s="89"/>
      <c r="AD763" s="89"/>
      <c r="AE763" s="89"/>
      <c r="AR763" s="172" t="s">
        <v>261</v>
      </c>
      <c r="AT763" s="172" t="s">
        <v>173</v>
      </c>
      <c r="AU763" s="172" t="s">
        <v>179</v>
      </c>
      <c r="AY763" s="82" t="s">
        <v>171</v>
      </c>
      <c r="BE763" s="173">
        <f>IF(N763="základní",J763,0)</f>
        <v>0</v>
      </c>
      <c r="BF763" s="173">
        <f>IF(N763="snížená",J763,0)</f>
        <v>0</v>
      </c>
      <c r="BG763" s="173">
        <f>IF(N763="zákl. přenesená",J763,0)</f>
        <v>0</v>
      </c>
      <c r="BH763" s="173">
        <f>IF(N763="sníž. přenesená",J763,0)</f>
        <v>0</v>
      </c>
      <c r="BI763" s="173">
        <f>IF(N763="nulová",J763,0)</f>
        <v>0</v>
      </c>
      <c r="BJ763" s="82" t="s">
        <v>179</v>
      </c>
      <c r="BK763" s="173">
        <f>ROUND(I763*H763,2)</f>
        <v>0</v>
      </c>
      <c r="BL763" s="82" t="s">
        <v>261</v>
      </c>
      <c r="BM763" s="172" t="s">
        <v>878</v>
      </c>
    </row>
    <row r="764" spans="2:51" s="174" customFormat="1" ht="12">
      <c r="B764" s="175"/>
      <c r="D764" s="176" t="s">
        <v>181</v>
      </c>
      <c r="E764" s="177" t="s">
        <v>3</v>
      </c>
      <c r="F764" s="178" t="s">
        <v>182</v>
      </c>
      <c r="H764" s="177" t="s">
        <v>3</v>
      </c>
      <c r="L764" s="175"/>
      <c r="M764" s="179"/>
      <c r="N764" s="180"/>
      <c r="O764" s="180"/>
      <c r="P764" s="180"/>
      <c r="Q764" s="180"/>
      <c r="R764" s="180"/>
      <c r="S764" s="180"/>
      <c r="T764" s="181"/>
      <c r="AT764" s="177" t="s">
        <v>181</v>
      </c>
      <c r="AU764" s="177" t="s">
        <v>179</v>
      </c>
      <c r="AV764" s="174" t="s">
        <v>83</v>
      </c>
      <c r="AW764" s="174" t="s">
        <v>36</v>
      </c>
      <c r="AX764" s="174" t="s">
        <v>75</v>
      </c>
      <c r="AY764" s="177" t="s">
        <v>171</v>
      </c>
    </row>
    <row r="765" spans="2:51" s="182" customFormat="1" ht="12">
      <c r="B765" s="183"/>
      <c r="D765" s="176" t="s">
        <v>181</v>
      </c>
      <c r="E765" s="184" t="s">
        <v>3</v>
      </c>
      <c r="F765" s="185" t="s">
        <v>879</v>
      </c>
      <c r="H765" s="186">
        <v>354.9</v>
      </c>
      <c r="L765" s="183"/>
      <c r="M765" s="187"/>
      <c r="N765" s="188"/>
      <c r="O765" s="188"/>
      <c r="P765" s="188"/>
      <c r="Q765" s="188"/>
      <c r="R765" s="188"/>
      <c r="S765" s="188"/>
      <c r="T765" s="189"/>
      <c r="AT765" s="184" t="s">
        <v>181</v>
      </c>
      <c r="AU765" s="184" t="s">
        <v>179</v>
      </c>
      <c r="AV765" s="182" t="s">
        <v>179</v>
      </c>
      <c r="AW765" s="182" t="s">
        <v>36</v>
      </c>
      <c r="AX765" s="182" t="s">
        <v>75</v>
      </c>
      <c r="AY765" s="184" t="s">
        <v>171</v>
      </c>
    </row>
    <row r="766" spans="2:51" s="190" customFormat="1" ht="12">
      <c r="B766" s="191"/>
      <c r="D766" s="176" t="s">
        <v>181</v>
      </c>
      <c r="E766" s="192" t="s">
        <v>3</v>
      </c>
      <c r="F766" s="193" t="s">
        <v>184</v>
      </c>
      <c r="H766" s="194">
        <v>354.9</v>
      </c>
      <c r="L766" s="191"/>
      <c r="M766" s="195"/>
      <c r="N766" s="196"/>
      <c r="O766" s="196"/>
      <c r="P766" s="196"/>
      <c r="Q766" s="196"/>
      <c r="R766" s="196"/>
      <c r="S766" s="196"/>
      <c r="T766" s="197"/>
      <c r="AT766" s="192" t="s">
        <v>181</v>
      </c>
      <c r="AU766" s="192" t="s">
        <v>179</v>
      </c>
      <c r="AV766" s="190" t="s">
        <v>178</v>
      </c>
      <c r="AW766" s="190" t="s">
        <v>36</v>
      </c>
      <c r="AX766" s="190" t="s">
        <v>83</v>
      </c>
      <c r="AY766" s="192" t="s">
        <v>171</v>
      </c>
    </row>
    <row r="767" spans="1:65" s="92" customFormat="1" ht="16.5" customHeight="1">
      <c r="A767" s="89"/>
      <c r="B767" s="90"/>
      <c r="C767" s="198" t="s">
        <v>880</v>
      </c>
      <c r="D767" s="198" t="s">
        <v>248</v>
      </c>
      <c r="E767" s="199" t="s">
        <v>881</v>
      </c>
      <c r="F767" s="200" t="s">
        <v>882</v>
      </c>
      <c r="G767" s="201" t="s">
        <v>222</v>
      </c>
      <c r="H767" s="202">
        <v>0.106</v>
      </c>
      <c r="I767" s="78"/>
      <c r="J767" s="203">
        <f>ROUND(I767*H767,2)</f>
        <v>0</v>
      </c>
      <c r="K767" s="200" t="s">
        <v>177</v>
      </c>
      <c r="L767" s="204"/>
      <c r="M767" s="205" t="s">
        <v>3</v>
      </c>
      <c r="N767" s="206" t="s">
        <v>47</v>
      </c>
      <c r="O767" s="169"/>
      <c r="P767" s="170">
        <f>O767*H767</f>
        <v>0</v>
      </c>
      <c r="Q767" s="170">
        <v>1</v>
      </c>
      <c r="R767" s="170">
        <f>Q767*H767</f>
        <v>0.106</v>
      </c>
      <c r="S767" s="170">
        <v>0</v>
      </c>
      <c r="T767" s="171">
        <f>S767*H767</f>
        <v>0</v>
      </c>
      <c r="U767" s="89"/>
      <c r="V767" s="89"/>
      <c r="W767" s="89"/>
      <c r="X767" s="89"/>
      <c r="Y767" s="89"/>
      <c r="Z767" s="89"/>
      <c r="AA767" s="89"/>
      <c r="AB767" s="89"/>
      <c r="AC767" s="89"/>
      <c r="AD767" s="89"/>
      <c r="AE767" s="89"/>
      <c r="AR767" s="172" t="s">
        <v>353</v>
      </c>
      <c r="AT767" s="172" t="s">
        <v>248</v>
      </c>
      <c r="AU767" s="172" t="s">
        <v>179</v>
      </c>
      <c r="AY767" s="82" t="s">
        <v>171</v>
      </c>
      <c r="BE767" s="173">
        <f>IF(N767="základní",J767,0)</f>
        <v>0</v>
      </c>
      <c r="BF767" s="173">
        <f>IF(N767="snížená",J767,0)</f>
        <v>0</v>
      </c>
      <c r="BG767" s="173">
        <f>IF(N767="zákl. přenesená",J767,0)</f>
        <v>0</v>
      </c>
      <c r="BH767" s="173">
        <f>IF(N767="sníž. přenesená",J767,0)</f>
        <v>0</v>
      </c>
      <c r="BI767" s="173">
        <f>IF(N767="nulová",J767,0)</f>
        <v>0</v>
      </c>
      <c r="BJ767" s="82" t="s">
        <v>179</v>
      </c>
      <c r="BK767" s="173">
        <f>ROUND(I767*H767,2)</f>
        <v>0</v>
      </c>
      <c r="BL767" s="82" t="s">
        <v>261</v>
      </c>
      <c r="BM767" s="172" t="s">
        <v>883</v>
      </c>
    </row>
    <row r="768" spans="2:51" s="182" customFormat="1" ht="12">
      <c r="B768" s="183"/>
      <c r="D768" s="176" t="s">
        <v>181</v>
      </c>
      <c r="F768" s="185" t="s">
        <v>884</v>
      </c>
      <c r="H768" s="186">
        <v>0.106</v>
      </c>
      <c r="L768" s="183"/>
      <c r="M768" s="187"/>
      <c r="N768" s="188"/>
      <c r="O768" s="188"/>
      <c r="P768" s="188"/>
      <c r="Q768" s="188"/>
      <c r="R768" s="188"/>
      <c r="S768" s="188"/>
      <c r="T768" s="189"/>
      <c r="AT768" s="184" t="s">
        <v>181</v>
      </c>
      <c r="AU768" s="184" t="s">
        <v>179</v>
      </c>
      <c r="AV768" s="182" t="s">
        <v>179</v>
      </c>
      <c r="AW768" s="182" t="s">
        <v>4</v>
      </c>
      <c r="AX768" s="182" t="s">
        <v>83</v>
      </c>
      <c r="AY768" s="184" t="s">
        <v>171</v>
      </c>
    </row>
    <row r="769" spans="1:65" s="92" customFormat="1" ht="21.75" customHeight="1">
      <c r="A769" s="89"/>
      <c r="B769" s="90"/>
      <c r="C769" s="161" t="s">
        <v>885</v>
      </c>
      <c r="D769" s="161" t="s">
        <v>173</v>
      </c>
      <c r="E769" s="162" t="s">
        <v>886</v>
      </c>
      <c r="F769" s="163" t="s">
        <v>887</v>
      </c>
      <c r="G769" s="164" t="s">
        <v>176</v>
      </c>
      <c r="H769" s="165">
        <v>158.151</v>
      </c>
      <c r="I769" s="75"/>
      <c r="J769" s="166">
        <f>ROUND(I769*H769,2)</f>
        <v>0</v>
      </c>
      <c r="K769" s="163" t="s">
        <v>177</v>
      </c>
      <c r="L769" s="90"/>
      <c r="M769" s="167" t="s">
        <v>3</v>
      </c>
      <c r="N769" s="168" t="s">
        <v>47</v>
      </c>
      <c r="O769" s="169"/>
      <c r="P769" s="170">
        <f>O769*H769</f>
        <v>0</v>
      </c>
      <c r="Q769" s="170">
        <v>0</v>
      </c>
      <c r="R769" s="170">
        <f>Q769*H769</f>
        <v>0</v>
      </c>
      <c r="S769" s="170">
        <v>0</v>
      </c>
      <c r="T769" s="171">
        <f>S769*H769</f>
        <v>0</v>
      </c>
      <c r="U769" s="89"/>
      <c r="V769" s="89"/>
      <c r="W769" s="89"/>
      <c r="X769" s="89"/>
      <c r="Y769" s="89"/>
      <c r="Z769" s="89"/>
      <c r="AA769" s="89"/>
      <c r="AB769" s="89"/>
      <c r="AC769" s="89"/>
      <c r="AD769" s="89"/>
      <c r="AE769" s="89"/>
      <c r="AR769" s="172" t="s">
        <v>261</v>
      </c>
      <c r="AT769" s="172" t="s">
        <v>173</v>
      </c>
      <c r="AU769" s="172" t="s">
        <v>179</v>
      </c>
      <c r="AY769" s="82" t="s">
        <v>171</v>
      </c>
      <c r="BE769" s="173">
        <f>IF(N769="základní",J769,0)</f>
        <v>0</v>
      </c>
      <c r="BF769" s="173">
        <f>IF(N769="snížená",J769,0)</f>
        <v>0</v>
      </c>
      <c r="BG769" s="173">
        <f>IF(N769="zákl. přenesená",J769,0)</f>
        <v>0</v>
      </c>
      <c r="BH769" s="173">
        <f>IF(N769="sníž. přenesená",J769,0)</f>
        <v>0</v>
      </c>
      <c r="BI769" s="173">
        <f>IF(N769="nulová",J769,0)</f>
        <v>0</v>
      </c>
      <c r="BJ769" s="82" t="s">
        <v>179</v>
      </c>
      <c r="BK769" s="173">
        <f>ROUND(I769*H769,2)</f>
        <v>0</v>
      </c>
      <c r="BL769" s="82" t="s">
        <v>261</v>
      </c>
      <c r="BM769" s="172" t="s">
        <v>888</v>
      </c>
    </row>
    <row r="770" spans="2:51" s="174" customFormat="1" ht="12">
      <c r="B770" s="175"/>
      <c r="D770" s="176" t="s">
        <v>181</v>
      </c>
      <c r="E770" s="177" t="s">
        <v>3</v>
      </c>
      <c r="F770" s="178" t="s">
        <v>182</v>
      </c>
      <c r="H770" s="177" t="s">
        <v>3</v>
      </c>
      <c r="L770" s="175"/>
      <c r="M770" s="179"/>
      <c r="N770" s="180"/>
      <c r="O770" s="180"/>
      <c r="P770" s="180"/>
      <c r="Q770" s="180"/>
      <c r="R770" s="180"/>
      <c r="S770" s="180"/>
      <c r="T770" s="181"/>
      <c r="AT770" s="177" t="s">
        <v>181</v>
      </c>
      <c r="AU770" s="177" t="s">
        <v>179</v>
      </c>
      <c r="AV770" s="174" t="s">
        <v>83</v>
      </c>
      <c r="AW770" s="174" t="s">
        <v>36</v>
      </c>
      <c r="AX770" s="174" t="s">
        <v>75</v>
      </c>
      <c r="AY770" s="177" t="s">
        <v>171</v>
      </c>
    </row>
    <row r="771" spans="2:51" s="182" customFormat="1" ht="12">
      <c r="B771" s="183"/>
      <c r="D771" s="176" t="s">
        <v>181</v>
      </c>
      <c r="E771" s="184" t="s">
        <v>3</v>
      </c>
      <c r="F771" s="185" t="s">
        <v>889</v>
      </c>
      <c r="H771" s="186">
        <v>89.039</v>
      </c>
      <c r="L771" s="183"/>
      <c r="M771" s="187"/>
      <c r="N771" s="188"/>
      <c r="O771" s="188"/>
      <c r="P771" s="188"/>
      <c r="Q771" s="188"/>
      <c r="R771" s="188"/>
      <c r="S771" s="188"/>
      <c r="T771" s="189"/>
      <c r="AT771" s="184" t="s">
        <v>181</v>
      </c>
      <c r="AU771" s="184" t="s">
        <v>179</v>
      </c>
      <c r="AV771" s="182" t="s">
        <v>179</v>
      </c>
      <c r="AW771" s="182" t="s">
        <v>36</v>
      </c>
      <c r="AX771" s="182" t="s">
        <v>75</v>
      </c>
      <c r="AY771" s="184" t="s">
        <v>171</v>
      </c>
    </row>
    <row r="772" spans="2:51" s="182" customFormat="1" ht="12">
      <c r="B772" s="183"/>
      <c r="D772" s="176" t="s">
        <v>181</v>
      </c>
      <c r="E772" s="184" t="s">
        <v>3</v>
      </c>
      <c r="F772" s="185" t="s">
        <v>890</v>
      </c>
      <c r="H772" s="186">
        <v>16.995</v>
      </c>
      <c r="L772" s="183"/>
      <c r="M772" s="187"/>
      <c r="N772" s="188"/>
      <c r="O772" s="188"/>
      <c r="P772" s="188"/>
      <c r="Q772" s="188"/>
      <c r="R772" s="188"/>
      <c r="S772" s="188"/>
      <c r="T772" s="189"/>
      <c r="AT772" s="184" t="s">
        <v>181</v>
      </c>
      <c r="AU772" s="184" t="s">
        <v>179</v>
      </c>
      <c r="AV772" s="182" t="s">
        <v>179</v>
      </c>
      <c r="AW772" s="182" t="s">
        <v>36</v>
      </c>
      <c r="AX772" s="182" t="s">
        <v>75</v>
      </c>
      <c r="AY772" s="184" t="s">
        <v>171</v>
      </c>
    </row>
    <row r="773" spans="2:51" s="182" customFormat="1" ht="12">
      <c r="B773" s="183"/>
      <c r="D773" s="176" t="s">
        <v>181</v>
      </c>
      <c r="E773" s="184" t="s">
        <v>3</v>
      </c>
      <c r="F773" s="185" t="s">
        <v>891</v>
      </c>
      <c r="H773" s="186">
        <v>15.995</v>
      </c>
      <c r="L773" s="183"/>
      <c r="M773" s="187"/>
      <c r="N773" s="188"/>
      <c r="O773" s="188"/>
      <c r="P773" s="188"/>
      <c r="Q773" s="188"/>
      <c r="R773" s="188"/>
      <c r="S773" s="188"/>
      <c r="T773" s="189"/>
      <c r="AT773" s="184" t="s">
        <v>181</v>
      </c>
      <c r="AU773" s="184" t="s">
        <v>179</v>
      </c>
      <c r="AV773" s="182" t="s">
        <v>179</v>
      </c>
      <c r="AW773" s="182" t="s">
        <v>36</v>
      </c>
      <c r="AX773" s="182" t="s">
        <v>75</v>
      </c>
      <c r="AY773" s="184" t="s">
        <v>171</v>
      </c>
    </row>
    <row r="774" spans="2:51" s="182" customFormat="1" ht="12">
      <c r="B774" s="183"/>
      <c r="D774" s="176" t="s">
        <v>181</v>
      </c>
      <c r="E774" s="184" t="s">
        <v>3</v>
      </c>
      <c r="F774" s="185" t="s">
        <v>892</v>
      </c>
      <c r="H774" s="186">
        <v>18.087</v>
      </c>
      <c r="L774" s="183"/>
      <c r="M774" s="187"/>
      <c r="N774" s="188"/>
      <c r="O774" s="188"/>
      <c r="P774" s="188"/>
      <c r="Q774" s="188"/>
      <c r="R774" s="188"/>
      <c r="S774" s="188"/>
      <c r="T774" s="189"/>
      <c r="AT774" s="184" t="s">
        <v>181</v>
      </c>
      <c r="AU774" s="184" t="s">
        <v>179</v>
      </c>
      <c r="AV774" s="182" t="s">
        <v>179</v>
      </c>
      <c r="AW774" s="182" t="s">
        <v>36</v>
      </c>
      <c r="AX774" s="182" t="s">
        <v>75</v>
      </c>
      <c r="AY774" s="184" t="s">
        <v>171</v>
      </c>
    </row>
    <row r="775" spans="2:51" s="182" customFormat="1" ht="12">
      <c r="B775" s="183"/>
      <c r="D775" s="176" t="s">
        <v>181</v>
      </c>
      <c r="E775" s="184" t="s">
        <v>3</v>
      </c>
      <c r="F775" s="185" t="s">
        <v>893</v>
      </c>
      <c r="H775" s="186">
        <v>8.028</v>
      </c>
      <c r="L775" s="183"/>
      <c r="M775" s="187"/>
      <c r="N775" s="188"/>
      <c r="O775" s="188"/>
      <c r="P775" s="188"/>
      <c r="Q775" s="188"/>
      <c r="R775" s="188"/>
      <c r="S775" s="188"/>
      <c r="T775" s="189"/>
      <c r="AT775" s="184" t="s">
        <v>181</v>
      </c>
      <c r="AU775" s="184" t="s">
        <v>179</v>
      </c>
      <c r="AV775" s="182" t="s">
        <v>179</v>
      </c>
      <c r="AW775" s="182" t="s">
        <v>36</v>
      </c>
      <c r="AX775" s="182" t="s">
        <v>75</v>
      </c>
      <c r="AY775" s="184" t="s">
        <v>171</v>
      </c>
    </row>
    <row r="776" spans="2:51" s="182" customFormat="1" ht="12">
      <c r="B776" s="183"/>
      <c r="D776" s="176" t="s">
        <v>181</v>
      </c>
      <c r="E776" s="184" t="s">
        <v>3</v>
      </c>
      <c r="F776" s="185" t="s">
        <v>894</v>
      </c>
      <c r="H776" s="186">
        <v>10.007</v>
      </c>
      <c r="L776" s="183"/>
      <c r="M776" s="187"/>
      <c r="N776" s="188"/>
      <c r="O776" s="188"/>
      <c r="P776" s="188"/>
      <c r="Q776" s="188"/>
      <c r="R776" s="188"/>
      <c r="S776" s="188"/>
      <c r="T776" s="189"/>
      <c r="AT776" s="184" t="s">
        <v>181</v>
      </c>
      <c r="AU776" s="184" t="s">
        <v>179</v>
      </c>
      <c r="AV776" s="182" t="s">
        <v>179</v>
      </c>
      <c r="AW776" s="182" t="s">
        <v>36</v>
      </c>
      <c r="AX776" s="182" t="s">
        <v>75</v>
      </c>
      <c r="AY776" s="184" t="s">
        <v>171</v>
      </c>
    </row>
    <row r="777" spans="2:51" s="190" customFormat="1" ht="12">
      <c r="B777" s="191"/>
      <c r="D777" s="176" t="s">
        <v>181</v>
      </c>
      <c r="E777" s="192" t="s">
        <v>3</v>
      </c>
      <c r="F777" s="193" t="s">
        <v>184</v>
      </c>
      <c r="H777" s="194">
        <v>158.151</v>
      </c>
      <c r="L777" s="191"/>
      <c r="M777" s="195"/>
      <c r="N777" s="196"/>
      <c r="O777" s="196"/>
      <c r="P777" s="196"/>
      <c r="Q777" s="196"/>
      <c r="R777" s="196"/>
      <c r="S777" s="196"/>
      <c r="T777" s="197"/>
      <c r="AT777" s="192" t="s">
        <v>181</v>
      </c>
      <c r="AU777" s="192" t="s">
        <v>179</v>
      </c>
      <c r="AV777" s="190" t="s">
        <v>178</v>
      </c>
      <c r="AW777" s="190" t="s">
        <v>36</v>
      </c>
      <c r="AX777" s="190" t="s">
        <v>83</v>
      </c>
      <c r="AY777" s="192" t="s">
        <v>171</v>
      </c>
    </row>
    <row r="778" spans="1:65" s="92" customFormat="1" ht="16.5" customHeight="1">
      <c r="A778" s="89"/>
      <c r="B778" s="90"/>
      <c r="C778" s="198" t="s">
        <v>895</v>
      </c>
      <c r="D778" s="198" t="s">
        <v>248</v>
      </c>
      <c r="E778" s="199" t="s">
        <v>881</v>
      </c>
      <c r="F778" s="200" t="s">
        <v>882</v>
      </c>
      <c r="G778" s="201" t="s">
        <v>222</v>
      </c>
      <c r="H778" s="202">
        <v>0.047</v>
      </c>
      <c r="I778" s="78"/>
      <c r="J778" s="203">
        <f>ROUND(I778*H778,2)</f>
        <v>0</v>
      </c>
      <c r="K778" s="200" t="s">
        <v>177</v>
      </c>
      <c r="L778" s="204"/>
      <c r="M778" s="205" t="s">
        <v>3</v>
      </c>
      <c r="N778" s="206" t="s">
        <v>47</v>
      </c>
      <c r="O778" s="169"/>
      <c r="P778" s="170">
        <f>O778*H778</f>
        <v>0</v>
      </c>
      <c r="Q778" s="170">
        <v>1</v>
      </c>
      <c r="R778" s="170">
        <f>Q778*H778</f>
        <v>0.047</v>
      </c>
      <c r="S778" s="170">
        <v>0</v>
      </c>
      <c r="T778" s="171">
        <f>S778*H778</f>
        <v>0</v>
      </c>
      <c r="U778" s="89"/>
      <c r="V778" s="89"/>
      <c r="W778" s="89"/>
      <c r="X778" s="89"/>
      <c r="Y778" s="89"/>
      <c r="Z778" s="89"/>
      <c r="AA778" s="89"/>
      <c r="AB778" s="89"/>
      <c r="AC778" s="89"/>
      <c r="AD778" s="89"/>
      <c r="AE778" s="89"/>
      <c r="AR778" s="172" t="s">
        <v>353</v>
      </c>
      <c r="AT778" s="172" t="s">
        <v>248</v>
      </c>
      <c r="AU778" s="172" t="s">
        <v>179</v>
      </c>
      <c r="AY778" s="82" t="s">
        <v>171</v>
      </c>
      <c r="BE778" s="173">
        <f>IF(N778="základní",J778,0)</f>
        <v>0</v>
      </c>
      <c r="BF778" s="173">
        <f>IF(N778="snížená",J778,0)</f>
        <v>0</v>
      </c>
      <c r="BG778" s="173">
        <f>IF(N778="zákl. přenesená",J778,0)</f>
        <v>0</v>
      </c>
      <c r="BH778" s="173">
        <f>IF(N778="sníž. přenesená",J778,0)</f>
        <v>0</v>
      </c>
      <c r="BI778" s="173">
        <f>IF(N778="nulová",J778,0)</f>
        <v>0</v>
      </c>
      <c r="BJ778" s="82" t="s">
        <v>179</v>
      </c>
      <c r="BK778" s="173">
        <f>ROUND(I778*H778,2)</f>
        <v>0</v>
      </c>
      <c r="BL778" s="82" t="s">
        <v>261</v>
      </c>
      <c r="BM778" s="172" t="s">
        <v>896</v>
      </c>
    </row>
    <row r="779" spans="2:51" s="182" customFormat="1" ht="12">
      <c r="B779" s="183"/>
      <c r="D779" s="176" t="s">
        <v>181</v>
      </c>
      <c r="F779" s="185" t="s">
        <v>897</v>
      </c>
      <c r="H779" s="186">
        <v>0.047</v>
      </c>
      <c r="L779" s="183"/>
      <c r="M779" s="187"/>
      <c r="N779" s="188"/>
      <c r="O779" s="188"/>
      <c r="P779" s="188"/>
      <c r="Q779" s="188"/>
      <c r="R779" s="188"/>
      <c r="S779" s="188"/>
      <c r="T779" s="189"/>
      <c r="AT779" s="184" t="s">
        <v>181</v>
      </c>
      <c r="AU779" s="184" t="s">
        <v>179</v>
      </c>
      <c r="AV779" s="182" t="s">
        <v>179</v>
      </c>
      <c r="AW779" s="182" t="s">
        <v>4</v>
      </c>
      <c r="AX779" s="182" t="s">
        <v>83</v>
      </c>
      <c r="AY779" s="184" t="s">
        <v>171</v>
      </c>
    </row>
    <row r="780" spans="1:65" s="92" customFormat="1" ht="33" customHeight="1">
      <c r="A780" s="89"/>
      <c r="B780" s="90"/>
      <c r="C780" s="161" t="s">
        <v>898</v>
      </c>
      <c r="D780" s="161" t="s">
        <v>173</v>
      </c>
      <c r="E780" s="162" t="s">
        <v>899</v>
      </c>
      <c r="F780" s="163" t="s">
        <v>900</v>
      </c>
      <c r="G780" s="164" t="s">
        <v>176</v>
      </c>
      <c r="H780" s="165">
        <v>137.628</v>
      </c>
      <c r="I780" s="75"/>
      <c r="J780" s="166">
        <f>ROUND(I780*H780,2)</f>
        <v>0</v>
      </c>
      <c r="K780" s="163" t="s">
        <v>177</v>
      </c>
      <c r="L780" s="90"/>
      <c r="M780" s="167" t="s">
        <v>3</v>
      </c>
      <c r="N780" s="168" t="s">
        <v>47</v>
      </c>
      <c r="O780" s="169"/>
      <c r="P780" s="170">
        <f>O780*H780</f>
        <v>0</v>
      </c>
      <c r="Q780" s="170">
        <v>0.00058</v>
      </c>
      <c r="R780" s="170">
        <f>Q780*H780</f>
        <v>0.07982423999999999</v>
      </c>
      <c r="S780" s="170">
        <v>0</v>
      </c>
      <c r="T780" s="171">
        <f>S780*H780</f>
        <v>0</v>
      </c>
      <c r="U780" s="89"/>
      <c r="V780" s="89"/>
      <c r="W780" s="89"/>
      <c r="X780" s="89"/>
      <c r="Y780" s="89"/>
      <c r="Z780" s="89"/>
      <c r="AA780" s="89"/>
      <c r="AB780" s="89"/>
      <c r="AC780" s="89"/>
      <c r="AD780" s="89"/>
      <c r="AE780" s="89"/>
      <c r="AR780" s="172" t="s">
        <v>261</v>
      </c>
      <c r="AT780" s="172" t="s">
        <v>173</v>
      </c>
      <c r="AU780" s="172" t="s">
        <v>179</v>
      </c>
      <c r="AY780" s="82" t="s">
        <v>171</v>
      </c>
      <c r="BE780" s="173">
        <f>IF(N780="základní",J780,0)</f>
        <v>0</v>
      </c>
      <c r="BF780" s="173">
        <f>IF(N780="snížená",J780,0)</f>
        <v>0</v>
      </c>
      <c r="BG780" s="173">
        <f>IF(N780="zákl. přenesená",J780,0)</f>
        <v>0</v>
      </c>
      <c r="BH780" s="173">
        <f>IF(N780="sníž. přenesená",J780,0)</f>
        <v>0</v>
      </c>
      <c r="BI780" s="173">
        <f>IF(N780="nulová",J780,0)</f>
        <v>0</v>
      </c>
      <c r="BJ780" s="82" t="s">
        <v>179</v>
      </c>
      <c r="BK780" s="173">
        <f>ROUND(I780*H780,2)</f>
        <v>0</v>
      </c>
      <c r="BL780" s="82" t="s">
        <v>261</v>
      </c>
      <c r="BM780" s="172" t="s">
        <v>901</v>
      </c>
    </row>
    <row r="781" spans="2:51" s="174" customFormat="1" ht="12">
      <c r="B781" s="175"/>
      <c r="D781" s="176" t="s">
        <v>181</v>
      </c>
      <c r="E781" s="177" t="s">
        <v>3</v>
      </c>
      <c r="F781" s="178" t="s">
        <v>182</v>
      </c>
      <c r="H781" s="177" t="s">
        <v>3</v>
      </c>
      <c r="L781" s="175"/>
      <c r="M781" s="179"/>
      <c r="N781" s="180"/>
      <c r="O781" s="180"/>
      <c r="P781" s="180"/>
      <c r="Q781" s="180"/>
      <c r="R781" s="180"/>
      <c r="S781" s="180"/>
      <c r="T781" s="181"/>
      <c r="AT781" s="177" t="s">
        <v>181</v>
      </c>
      <c r="AU781" s="177" t="s">
        <v>179</v>
      </c>
      <c r="AV781" s="174" t="s">
        <v>83</v>
      </c>
      <c r="AW781" s="174" t="s">
        <v>36</v>
      </c>
      <c r="AX781" s="174" t="s">
        <v>75</v>
      </c>
      <c r="AY781" s="177" t="s">
        <v>171</v>
      </c>
    </row>
    <row r="782" spans="2:51" s="182" customFormat="1" ht="12">
      <c r="B782" s="183"/>
      <c r="D782" s="176" t="s">
        <v>181</v>
      </c>
      <c r="E782" s="184" t="s">
        <v>3</v>
      </c>
      <c r="F782" s="185" t="s">
        <v>889</v>
      </c>
      <c r="H782" s="186">
        <v>89.039</v>
      </c>
      <c r="L782" s="183"/>
      <c r="M782" s="187"/>
      <c r="N782" s="188"/>
      <c r="O782" s="188"/>
      <c r="P782" s="188"/>
      <c r="Q782" s="188"/>
      <c r="R782" s="188"/>
      <c r="S782" s="188"/>
      <c r="T782" s="189"/>
      <c r="AT782" s="184" t="s">
        <v>181</v>
      </c>
      <c r="AU782" s="184" t="s">
        <v>179</v>
      </c>
      <c r="AV782" s="182" t="s">
        <v>179</v>
      </c>
      <c r="AW782" s="182" t="s">
        <v>36</v>
      </c>
      <c r="AX782" s="182" t="s">
        <v>75</v>
      </c>
      <c r="AY782" s="184" t="s">
        <v>171</v>
      </c>
    </row>
    <row r="783" spans="2:51" s="182" customFormat="1" ht="12">
      <c r="B783" s="183"/>
      <c r="D783" s="176" t="s">
        <v>181</v>
      </c>
      <c r="E783" s="184" t="s">
        <v>3</v>
      </c>
      <c r="F783" s="185" t="s">
        <v>890</v>
      </c>
      <c r="H783" s="186">
        <v>16.995</v>
      </c>
      <c r="L783" s="183"/>
      <c r="M783" s="187"/>
      <c r="N783" s="188"/>
      <c r="O783" s="188"/>
      <c r="P783" s="188"/>
      <c r="Q783" s="188"/>
      <c r="R783" s="188"/>
      <c r="S783" s="188"/>
      <c r="T783" s="189"/>
      <c r="AT783" s="184" t="s">
        <v>181</v>
      </c>
      <c r="AU783" s="184" t="s">
        <v>179</v>
      </c>
      <c r="AV783" s="182" t="s">
        <v>179</v>
      </c>
      <c r="AW783" s="182" t="s">
        <v>36</v>
      </c>
      <c r="AX783" s="182" t="s">
        <v>75</v>
      </c>
      <c r="AY783" s="184" t="s">
        <v>171</v>
      </c>
    </row>
    <row r="784" spans="2:51" s="182" customFormat="1" ht="12">
      <c r="B784" s="183"/>
      <c r="D784" s="176" t="s">
        <v>181</v>
      </c>
      <c r="E784" s="184" t="s">
        <v>3</v>
      </c>
      <c r="F784" s="185" t="s">
        <v>902</v>
      </c>
      <c r="H784" s="186">
        <v>2.426</v>
      </c>
      <c r="L784" s="183"/>
      <c r="M784" s="187"/>
      <c r="N784" s="188"/>
      <c r="O784" s="188"/>
      <c r="P784" s="188"/>
      <c r="Q784" s="188"/>
      <c r="R784" s="188"/>
      <c r="S784" s="188"/>
      <c r="T784" s="189"/>
      <c r="AT784" s="184" t="s">
        <v>181</v>
      </c>
      <c r="AU784" s="184" t="s">
        <v>179</v>
      </c>
      <c r="AV784" s="182" t="s">
        <v>179</v>
      </c>
      <c r="AW784" s="182" t="s">
        <v>36</v>
      </c>
      <c r="AX784" s="182" t="s">
        <v>75</v>
      </c>
      <c r="AY784" s="184" t="s">
        <v>171</v>
      </c>
    </row>
    <row r="785" spans="2:51" s="182" customFormat="1" ht="12">
      <c r="B785" s="183"/>
      <c r="D785" s="176" t="s">
        <v>181</v>
      </c>
      <c r="E785" s="184" t="s">
        <v>3</v>
      </c>
      <c r="F785" s="185" t="s">
        <v>892</v>
      </c>
      <c r="H785" s="186">
        <v>18.087</v>
      </c>
      <c r="L785" s="183"/>
      <c r="M785" s="187"/>
      <c r="N785" s="188"/>
      <c r="O785" s="188"/>
      <c r="P785" s="188"/>
      <c r="Q785" s="188"/>
      <c r="R785" s="188"/>
      <c r="S785" s="188"/>
      <c r="T785" s="189"/>
      <c r="AT785" s="184" t="s">
        <v>181</v>
      </c>
      <c r="AU785" s="184" t="s">
        <v>179</v>
      </c>
      <c r="AV785" s="182" t="s">
        <v>179</v>
      </c>
      <c r="AW785" s="182" t="s">
        <v>36</v>
      </c>
      <c r="AX785" s="182" t="s">
        <v>75</v>
      </c>
      <c r="AY785" s="184" t="s">
        <v>171</v>
      </c>
    </row>
    <row r="786" spans="2:51" s="182" customFormat="1" ht="12">
      <c r="B786" s="183"/>
      <c r="D786" s="176" t="s">
        <v>181</v>
      </c>
      <c r="E786" s="184" t="s">
        <v>3</v>
      </c>
      <c r="F786" s="185" t="s">
        <v>903</v>
      </c>
      <c r="H786" s="186">
        <v>1.074</v>
      </c>
      <c r="L786" s="183"/>
      <c r="M786" s="187"/>
      <c r="N786" s="188"/>
      <c r="O786" s="188"/>
      <c r="P786" s="188"/>
      <c r="Q786" s="188"/>
      <c r="R786" s="188"/>
      <c r="S786" s="188"/>
      <c r="T786" s="189"/>
      <c r="AT786" s="184" t="s">
        <v>181</v>
      </c>
      <c r="AU786" s="184" t="s">
        <v>179</v>
      </c>
      <c r="AV786" s="182" t="s">
        <v>179</v>
      </c>
      <c r="AW786" s="182" t="s">
        <v>36</v>
      </c>
      <c r="AX786" s="182" t="s">
        <v>75</v>
      </c>
      <c r="AY786" s="184" t="s">
        <v>171</v>
      </c>
    </row>
    <row r="787" spans="2:51" s="182" customFormat="1" ht="12">
      <c r="B787" s="183"/>
      <c r="D787" s="176" t="s">
        <v>181</v>
      </c>
      <c r="E787" s="184" t="s">
        <v>3</v>
      </c>
      <c r="F787" s="185" t="s">
        <v>894</v>
      </c>
      <c r="H787" s="186">
        <v>10.007</v>
      </c>
      <c r="L787" s="183"/>
      <c r="M787" s="187"/>
      <c r="N787" s="188"/>
      <c r="O787" s="188"/>
      <c r="P787" s="188"/>
      <c r="Q787" s="188"/>
      <c r="R787" s="188"/>
      <c r="S787" s="188"/>
      <c r="T787" s="189"/>
      <c r="AT787" s="184" t="s">
        <v>181</v>
      </c>
      <c r="AU787" s="184" t="s">
        <v>179</v>
      </c>
      <c r="AV787" s="182" t="s">
        <v>179</v>
      </c>
      <c r="AW787" s="182" t="s">
        <v>36</v>
      </c>
      <c r="AX787" s="182" t="s">
        <v>75</v>
      </c>
      <c r="AY787" s="184" t="s">
        <v>171</v>
      </c>
    </row>
    <row r="788" spans="2:51" s="190" customFormat="1" ht="12">
      <c r="B788" s="191"/>
      <c r="D788" s="176" t="s">
        <v>181</v>
      </c>
      <c r="E788" s="192" t="s">
        <v>3</v>
      </c>
      <c r="F788" s="193" t="s">
        <v>184</v>
      </c>
      <c r="H788" s="194">
        <v>137.628</v>
      </c>
      <c r="L788" s="191"/>
      <c r="M788" s="195"/>
      <c r="N788" s="196"/>
      <c r="O788" s="196"/>
      <c r="P788" s="196"/>
      <c r="Q788" s="196"/>
      <c r="R788" s="196"/>
      <c r="S788" s="196"/>
      <c r="T788" s="197"/>
      <c r="AT788" s="192" t="s">
        <v>181</v>
      </c>
      <c r="AU788" s="192" t="s">
        <v>179</v>
      </c>
      <c r="AV788" s="190" t="s">
        <v>178</v>
      </c>
      <c r="AW788" s="190" t="s">
        <v>36</v>
      </c>
      <c r="AX788" s="190" t="s">
        <v>83</v>
      </c>
      <c r="AY788" s="192" t="s">
        <v>171</v>
      </c>
    </row>
    <row r="789" spans="1:65" s="92" customFormat="1" ht="21.75" customHeight="1">
      <c r="A789" s="89"/>
      <c r="B789" s="90"/>
      <c r="C789" s="161" t="s">
        <v>904</v>
      </c>
      <c r="D789" s="161" t="s">
        <v>173</v>
      </c>
      <c r="E789" s="162" t="s">
        <v>905</v>
      </c>
      <c r="F789" s="163" t="s">
        <v>906</v>
      </c>
      <c r="G789" s="164" t="s">
        <v>256</v>
      </c>
      <c r="H789" s="165">
        <v>106.172</v>
      </c>
      <c r="I789" s="75"/>
      <c r="J789" s="166">
        <f>ROUND(I789*H789,2)</f>
        <v>0</v>
      </c>
      <c r="K789" s="163" t="s">
        <v>177</v>
      </c>
      <c r="L789" s="90"/>
      <c r="M789" s="167" t="s">
        <v>3</v>
      </c>
      <c r="N789" s="168" t="s">
        <v>47</v>
      </c>
      <c r="O789" s="169"/>
      <c r="P789" s="170">
        <f>O789*H789</f>
        <v>0</v>
      </c>
      <c r="Q789" s="170">
        <v>0.00016</v>
      </c>
      <c r="R789" s="170">
        <f>Q789*H789</f>
        <v>0.016987520000000002</v>
      </c>
      <c r="S789" s="170">
        <v>0</v>
      </c>
      <c r="T789" s="171">
        <f>S789*H789</f>
        <v>0</v>
      </c>
      <c r="U789" s="89"/>
      <c r="V789" s="89"/>
      <c r="W789" s="89"/>
      <c r="X789" s="89"/>
      <c r="Y789" s="89"/>
      <c r="Z789" s="89"/>
      <c r="AA789" s="89"/>
      <c r="AB789" s="89"/>
      <c r="AC789" s="89"/>
      <c r="AD789" s="89"/>
      <c r="AE789" s="89"/>
      <c r="AR789" s="172" t="s">
        <v>261</v>
      </c>
      <c r="AT789" s="172" t="s">
        <v>173</v>
      </c>
      <c r="AU789" s="172" t="s">
        <v>179</v>
      </c>
      <c r="AY789" s="82" t="s">
        <v>171</v>
      </c>
      <c r="BE789" s="173">
        <f>IF(N789="základní",J789,0)</f>
        <v>0</v>
      </c>
      <c r="BF789" s="173">
        <f>IF(N789="snížená",J789,0)</f>
        <v>0</v>
      </c>
      <c r="BG789" s="173">
        <f>IF(N789="zákl. přenesená",J789,0)</f>
        <v>0</v>
      </c>
      <c r="BH789" s="173">
        <f>IF(N789="sníž. přenesená",J789,0)</f>
        <v>0</v>
      </c>
      <c r="BI789" s="173">
        <f>IF(N789="nulová",J789,0)</f>
        <v>0</v>
      </c>
      <c r="BJ789" s="82" t="s">
        <v>179</v>
      </c>
      <c r="BK789" s="173">
        <f>ROUND(I789*H789,2)</f>
        <v>0</v>
      </c>
      <c r="BL789" s="82" t="s">
        <v>261</v>
      </c>
      <c r="BM789" s="172" t="s">
        <v>907</v>
      </c>
    </row>
    <row r="790" spans="2:51" s="174" customFormat="1" ht="12">
      <c r="B790" s="175"/>
      <c r="D790" s="176" t="s">
        <v>181</v>
      </c>
      <c r="E790" s="177" t="s">
        <v>3</v>
      </c>
      <c r="F790" s="178" t="s">
        <v>182</v>
      </c>
      <c r="H790" s="177" t="s">
        <v>3</v>
      </c>
      <c r="L790" s="175"/>
      <c r="M790" s="179"/>
      <c r="N790" s="180"/>
      <c r="O790" s="180"/>
      <c r="P790" s="180"/>
      <c r="Q790" s="180"/>
      <c r="R790" s="180"/>
      <c r="S790" s="180"/>
      <c r="T790" s="181"/>
      <c r="AT790" s="177" t="s">
        <v>181</v>
      </c>
      <c r="AU790" s="177" t="s">
        <v>179</v>
      </c>
      <c r="AV790" s="174" t="s">
        <v>83</v>
      </c>
      <c r="AW790" s="174" t="s">
        <v>36</v>
      </c>
      <c r="AX790" s="174" t="s">
        <v>75</v>
      </c>
      <c r="AY790" s="177" t="s">
        <v>171</v>
      </c>
    </row>
    <row r="791" spans="2:51" s="182" customFormat="1" ht="12">
      <c r="B791" s="183"/>
      <c r="D791" s="176" t="s">
        <v>181</v>
      </c>
      <c r="E791" s="184" t="s">
        <v>3</v>
      </c>
      <c r="F791" s="185" t="s">
        <v>908</v>
      </c>
      <c r="H791" s="186">
        <v>59.359</v>
      </c>
      <c r="L791" s="183"/>
      <c r="M791" s="187"/>
      <c r="N791" s="188"/>
      <c r="O791" s="188"/>
      <c r="P791" s="188"/>
      <c r="Q791" s="188"/>
      <c r="R791" s="188"/>
      <c r="S791" s="188"/>
      <c r="T791" s="189"/>
      <c r="AT791" s="184" t="s">
        <v>181</v>
      </c>
      <c r="AU791" s="184" t="s">
        <v>179</v>
      </c>
      <c r="AV791" s="182" t="s">
        <v>179</v>
      </c>
      <c r="AW791" s="182" t="s">
        <v>36</v>
      </c>
      <c r="AX791" s="182" t="s">
        <v>75</v>
      </c>
      <c r="AY791" s="184" t="s">
        <v>171</v>
      </c>
    </row>
    <row r="792" spans="2:51" s="182" customFormat="1" ht="12">
      <c r="B792" s="183"/>
      <c r="D792" s="176" t="s">
        <v>181</v>
      </c>
      <c r="E792" s="184" t="s">
        <v>3</v>
      </c>
      <c r="F792" s="185" t="s">
        <v>909</v>
      </c>
      <c r="H792" s="186">
        <v>9.997</v>
      </c>
      <c r="L792" s="183"/>
      <c r="M792" s="187"/>
      <c r="N792" s="188"/>
      <c r="O792" s="188"/>
      <c r="P792" s="188"/>
      <c r="Q792" s="188"/>
      <c r="R792" s="188"/>
      <c r="S792" s="188"/>
      <c r="T792" s="189"/>
      <c r="AT792" s="184" t="s">
        <v>181</v>
      </c>
      <c r="AU792" s="184" t="s">
        <v>179</v>
      </c>
      <c r="AV792" s="182" t="s">
        <v>179</v>
      </c>
      <c r="AW792" s="182" t="s">
        <v>36</v>
      </c>
      <c r="AX792" s="182" t="s">
        <v>75</v>
      </c>
      <c r="AY792" s="184" t="s">
        <v>171</v>
      </c>
    </row>
    <row r="793" spans="2:51" s="182" customFormat="1" ht="12">
      <c r="B793" s="183"/>
      <c r="D793" s="176" t="s">
        <v>181</v>
      </c>
      <c r="E793" s="184" t="s">
        <v>3</v>
      </c>
      <c r="F793" s="185" t="s">
        <v>910</v>
      </c>
      <c r="H793" s="186">
        <v>1.516</v>
      </c>
      <c r="L793" s="183"/>
      <c r="M793" s="187"/>
      <c r="N793" s="188"/>
      <c r="O793" s="188"/>
      <c r="P793" s="188"/>
      <c r="Q793" s="188"/>
      <c r="R793" s="188"/>
      <c r="S793" s="188"/>
      <c r="T793" s="189"/>
      <c r="AT793" s="184" t="s">
        <v>181</v>
      </c>
      <c r="AU793" s="184" t="s">
        <v>179</v>
      </c>
      <c r="AV793" s="182" t="s">
        <v>179</v>
      </c>
      <c r="AW793" s="182" t="s">
        <v>36</v>
      </c>
      <c r="AX793" s="182" t="s">
        <v>75</v>
      </c>
      <c r="AY793" s="184" t="s">
        <v>171</v>
      </c>
    </row>
    <row r="794" spans="2:51" s="182" customFormat="1" ht="12">
      <c r="B794" s="183"/>
      <c r="D794" s="176" t="s">
        <v>181</v>
      </c>
      <c r="E794" s="184" t="s">
        <v>3</v>
      </c>
      <c r="F794" s="185" t="s">
        <v>911</v>
      </c>
      <c r="H794" s="186">
        <v>22.609</v>
      </c>
      <c r="L794" s="183"/>
      <c r="M794" s="187"/>
      <c r="N794" s="188"/>
      <c r="O794" s="188"/>
      <c r="P794" s="188"/>
      <c r="Q794" s="188"/>
      <c r="R794" s="188"/>
      <c r="S794" s="188"/>
      <c r="T794" s="189"/>
      <c r="AT794" s="184" t="s">
        <v>181</v>
      </c>
      <c r="AU794" s="184" t="s">
        <v>179</v>
      </c>
      <c r="AV794" s="182" t="s">
        <v>179</v>
      </c>
      <c r="AW794" s="182" t="s">
        <v>36</v>
      </c>
      <c r="AX794" s="182" t="s">
        <v>75</v>
      </c>
      <c r="AY794" s="184" t="s">
        <v>171</v>
      </c>
    </row>
    <row r="795" spans="2:51" s="182" customFormat="1" ht="12">
      <c r="B795" s="183"/>
      <c r="D795" s="176" t="s">
        <v>181</v>
      </c>
      <c r="E795" s="184" t="s">
        <v>3</v>
      </c>
      <c r="F795" s="185" t="s">
        <v>912</v>
      </c>
      <c r="H795" s="186">
        <v>2.684</v>
      </c>
      <c r="L795" s="183"/>
      <c r="M795" s="187"/>
      <c r="N795" s="188"/>
      <c r="O795" s="188"/>
      <c r="P795" s="188"/>
      <c r="Q795" s="188"/>
      <c r="R795" s="188"/>
      <c r="S795" s="188"/>
      <c r="T795" s="189"/>
      <c r="AT795" s="184" t="s">
        <v>181</v>
      </c>
      <c r="AU795" s="184" t="s">
        <v>179</v>
      </c>
      <c r="AV795" s="182" t="s">
        <v>179</v>
      </c>
      <c r="AW795" s="182" t="s">
        <v>36</v>
      </c>
      <c r="AX795" s="182" t="s">
        <v>75</v>
      </c>
      <c r="AY795" s="184" t="s">
        <v>171</v>
      </c>
    </row>
    <row r="796" spans="2:51" s="182" customFormat="1" ht="12">
      <c r="B796" s="183"/>
      <c r="D796" s="176" t="s">
        <v>181</v>
      </c>
      <c r="E796" s="184" t="s">
        <v>3</v>
      </c>
      <c r="F796" s="185" t="s">
        <v>913</v>
      </c>
      <c r="H796" s="186">
        <v>10.007</v>
      </c>
      <c r="L796" s="183"/>
      <c r="M796" s="187"/>
      <c r="N796" s="188"/>
      <c r="O796" s="188"/>
      <c r="P796" s="188"/>
      <c r="Q796" s="188"/>
      <c r="R796" s="188"/>
      <c r="S796" s="188"/>
      <c r="T796" s="189"/>
      <c r="AT796" s="184" t="s">
        <v>181</v>
      </c>
      <c r="AU796" s="184" t="s">
        <v>179</v>
      </c>
      <c r="AV796" s="182" t="s">
        <v>179</v>
      </c>
      <c r="AW796" s="182" t="s">
        <v>36</v>
      </c>
      <c r="AX796" s="182" t="s">
        <v>75</v>
      </c>
      <c r="AY796" s="184" t="s">
        <v>171</v>
      </c>
    </row>
    <row r="797" spans="2:51" s="190" customFormat="1" ht="12">
      <c r="B797" s="191"/>
      <c r="D797" s="176" t="s">
        <v>181</v>
      </c>
      <c r="E797" s="192" t="s">
        <v>3</v>
      </c>
      <c r="F797" s="193" t="s">
        <v>184</v>
      </c>
      <c r="H797" s="194">
        <v>106.172</v>
      </c>
      <c r="L797" s="191"/>
      <c r="M797" s="195"/>
      <c r="N797" s="196"/>
      <c r="O797" s="196"/>
      <c r="P797" s="196"/>
      <c r="Q797" s="196"/>
      <c r="R797" s="196"/>
      <c r="S797" s="196"/>
      <c r="T797" s="197"/>
      <c r="AT797" s="192" t="s">
        <v>181</v>
      </c>
      <c r="AU797" s="192" t="s">
        <v>179</v>
      </c>
      <c r="AV797" s="190" t="s">
        <v>178</v>
      </c>
      <c r="AW797" s="190" t="s">
        <v>36</v>
      </c>
      <c r="AX797" s="190" t="s">
        <v>83</v>
      </c>
      <c r="AY797" s="192" t="s">
        <v>171</v>
      </c>
    </row>
    <row r="798" spans="1:65" s="92" customFormat="1" ht="21.75" customHeight="1">
      <c r="A798" s="89"/>
      <c r="B798" s="90"/>
      <c r="C798" s="161" t="s">
        <v>914</v>
      </c>
      <c r="D798" s="161" t="s">
        <v>173</v>
      </c>
      <c r="E798" s="162" t="s">
        <v>915</v>
      </c>
      <c r="F798" s="163" t="s">
        <v>916</v>
      </c>
      <c r="G798" s="164" t="s">
        <v>176</v>
      </c>
      <c r="H798" s="165">
        <v>354.9</v>
      </c>
      <c r="I798" s="75"/>
      <c r="J798" s="166">
        <f>ROUND(I798*H798,2)</f>
        <v>0</v>
      </c>
      <c r="K798" s="163" t="s">
        <v>177</v>
      </c>
      <c r="L798" s="90"/>
      <c r="M798" s="167" t="s">
        <v>3</v>
      </c>
      <c r="N798" s="168" t="s">
        <v>47</v>
      </c>
      <c r="O798" s="169"/>
      <c r="P798" s="170">
        <f>O798*H798</f>
        <v>0</v>
      </c>
      <c r="Q798" s="170">
        <v>0.0004</v>
      </c>
      <c r="R798" s="170">
        <f>Q798*H798</f>
        <v>0.14196</v>
      </c>
      <c r="S798" s="170">
        <v>0</v>
      </c>
      <c r="T798" s="171">
        <f>S798*H798</f>
        <v>0</v>
      </c>
      <c r="U798" s="89"/>
      <c r="V798" s="89"/>
      <c r="W798" s="89"/>
      <c r="X798" s="89"/>
      <c r="Y798" s="89"/>
      <c r="Z798" s="89"/>
      <c r="AA798" s="89"/>
      <c r="AB798" s="89"/>
      <c r="AC798" s="89"/>
      <c r="AD798" s="89"/>
      <c r="AE798" s="89"/>
      <c r="AR798" s="172" t="s">
        <v>261</v>
      </c>
      <c r="AT798" s="172" t="s">
        <v>173</v>
      </c>
      <c r="AU798" s="172" t="s">
        <v>179</v>
      </c>
      <c r="AY798" s="82" t="s">
        <v>171</v>
      </c>
      <c r="BE798" s="173">
        <f>IF(N798="základní",J798,0)</f>
        <v>0</v>
      </c>
      <c r="BF798" s="173">
        <f>IF(N798="snížená",J798,0)</f>
        <v>0</v>
      </c>
      <c r="BG798" s="173">
        <f>IF(N798="zákl. přenesená",J798,0)</f>
        <v>0</v>
      </c>
      <c r="BH798" s="173">
        <f>IF(N798="sníž. přenesená",J798,0)</f>
        <v>0</v>
      </c>
      <c r="BI798" s="173">
        <f>IF(N798="nulová",J798,0)</f>
        <v>0</v>
      </c>
      <c r="BJ798" s="82" t="s">
        <v>179</v>
      </c>
      <c r="BK798" s="173">
        <f>ROUND(I798*H798,2)</f>
        <v>0</v>
      </c>
      <c r="BL798" s="82" t="s">
        <v>261</v>
      </c>
      <c r="BM798" s="172" t="s">
        <v>917</v>
      </c>
    </row>
    <row r="799" spans="2:51" s="174" customFormat="1" ht="12">
      <c r="B799" s="175"/>
      <c r="D799" s="176" t="s">
        <v>181</v>
      </c>
      <c r="E799" s="177" t="s">
        <v>3</v>
      </c>
      <c r="F799" s="178" t="s">
        <v>182</v>
      </c>
      <c r="H799" s="177" t="s">
        <v>3</v>
      </c>
      <c r="L799" s="175"/>
      <c r="M799" s="179"/>
      <c r="N799" s="180"/>
      <c r="O799" s="180"/>
      <c r="P799" s="180"/>
      <c r="Q799" s="180"/>
      <c r="R799" s="180"/>
      <c r="S799" s="180"/>
      <c r="T799" s="181"/>
      <c r="AT799" s="177" t="s">
        <v>181</v>
      </c>
      <c r="AU799" s="177" t="s">
        <v>179</v>
      </c>
      <c r="AV799" s="174" t="s">
        <v>83</v>
      </c>
      <c r="AW799" s="174" t="s">
        <v>36</v>
      </c>
      <c r="AX799" s="174" t="s">
        <v>75</v>
      </c>
      <c r="AY799" s="177" t="s">
        <v>171</v>
      </c>
    </row>
    <row r="800" spans="2:51" s="182" customFormat="1" ht="12">
      <c r="B800" s="183"/>
      <c r="D800" s="176" t="s">
        <v>181</v>
      </c>
      <c r="E800" s="184" t="s">
        <v>3</v>
      </c>
      <c r="F800" s="185" t="s">
        <v>879</v>
      </c>
      <c r="H800" s="186">
        <v>354.9</v>
      </c>
      <c r="L800" s="183"/>
      <c r="M800" s="187"/>
      <c r="N800" s="188"/>
      <c r="O800" s="188"/>
      <c r="P800" s="188"/>
      <c r="Q800" s="188"/>
      <c r="R800" s="188"/>
      <c r="S800" s="188"/>
      <c r="T800" s="189"/>
      <c r="AT800" s="184" t="s">
        <v>181</v>
      </c>
      <c r="AU800" s="184" t="s">
        <v>179</v>
      </c>
      <c r="AV800" s="182" t="s">
        <v>179</v>
      </c>
      <c r="AW800" s="182" t="s">
        <v>36</v>
      </c>
      <c r="AX800" s="182" t="s">
        <v>75</v>
      </c>
      <c r="AY800" s="184" t="s">
        <v>171</v>
      </c>
    </row>
    <row r="801" spans="2:51" s="190" customFormat="1" ht="12">
      <c r="B801" s="191"/>
      <c r="D801" s="176" t="s">
        <v>181</v>
      </c>
      <c r="E801" s="192" t="s">
        <v>3</v>
      </c>
      <c r="F801" s="193" t="s">
        <v>184</v>
      </c>
      <c r="H801" s="194">
        <v>354.9</v>
      </c>
      <c r="L801" s="191"/>
      <c r="M801" s="195"/>
      <c r="N801" s="196"/>
      <c r="O801" s="196"/>
      <c r="P801" s="196"/>
      <c r="Q801" s="196"/>
      <c r="R801" s="196"/>
      <c r="S801" s="196"/>
      <c r="T801" s="197"/>
      <c r="AT801" s="192" t="s">
        <v>181</v>
      </c>
      <c r="AU801" s="192" t="s">
        <v>179</v>
      </c>
      <c r="AV801" s="190" t="s">
        <v>178</v>
      </c>
      <c r="AW801" s="190" t="s">
        <v>36</v>
      </c>
      <c r="AX801" s="190" t="s">
        <v>83</v>
      </c>
      <c r="AY801" s="192" t="s">
        <v>171</v>
      </c>
    </row>
    <row r="802" spans="1:65" s="92" customFormat="1" ht="24">
      <c r="A802" s="89"/>
      <c r="B802" s="90"/>
      <c r="C802" s="198" t="s">
        <v>918</v>
      </c>
      <c r="D802" s="198" t="s">
        <v>248</v>
      </c>
      <c r="E802" s="199" t="s">
        <v>919</v>
      </c>
      <c r="F802" s="200" t="s">
        <v>920</v>
      </c>
      <c r="G802" s="201" t="s">
        <v>176</v>
      </c>
      <c r="H802" s="202">
        <v>408.135</v>
      </c>
      <c r="I802" s="78"/>
      <c r="J802" s="203">
        <f>ROUND(I802*H802,2)</f>
        <v>0</v>
      </c>
      <c r="K802" s="200" t="s">
        <v>177</v>
      </c>
      <c r="L802" s="204"/>
      <c r="M802" s="205" t="s">
        <v>3</v>
      </c>
      <c r="N802" s="206" t="s">
        <v>47</v>
      </c>
      <c r="O802" s="169"/>
      <c r="P802" s="170">
        <f>O802*H802</f>
        <v>0</v>
      </c>
      <c r="Q802" s="170">
        <v>0.0047</v>
      </c>
      <c r="R802" s="170">
        <f>Q802*H802</f>
        <v>1.9182345</v>
      </c>
      <c r="S802" s="170">
        <v>0</v>
      </c>
      <c r="T802" s="171">
        <f>S802*H802</f>
        <v>0</v>
      </c>
      <c r="U802" s="89"/>
      <c r="V802" s="89"/>
      <c r="W802" s="89"/>
      <c r="X802" s="89"/>
      <c r="Y802" s="89"/>
      <c r="Z802" s="89"/>
      <c r="AA802" s="89"/>
      <c r="AB802" s="89"/>
      <c r="AC802" s="89"/>
      <c r="AD802" s="89"/>
      <c r="AE802" s="89"/>
      <c r="AR802" s="172" t="s">
        <v>353</v>
      </c>
      <c r="AT802" s="172" t="s">
        <v>248</v>
      </c>
      <c r="AU802" s="172" t="s">
        <v>179</v>
      </c>
      <c r="AY802" s="82" t="s">
        <v>171</v>
      </c>
      <c r="BE802" s="173">
        <f>IF(N802="základní",J802,0)</f>
        <v>0</v>
      </c>
      <c r="BF802" s="173">
        <f>IF(N802="snížená",J802,0)</f>
        <v>0</v>
      </c>
      <c r="BG802" s="173">
        <f>IF(N802="zákl. přenesená",J802,0)</f>
        <v>0</v>
      </c>
      <c r="BH802" s="173">
        <f>IF(N802="sníž. přenesená",J802,0)</f>
        <v>0</v>
      </c>
      <c r="BI802" s="173">
        <f>IF(N802="nulová",J802,0)</f>
        <v>0</v>
      </c>
      <c r="BJ802" s="82" t="s">
        <v>179</v>
      </c>
      <c r="BK802" s="173">
        <f>ROUND(I802*H802,2)</f>
        <v>0</v>
      </c>
      <c r="BL802" s="82" t="s">
        <v>261</v>
      </c>
      <c r="BM802" s="172" t="s">
        <v>921</v>
      </c>
    </row>
    <row r="803" spans="2:51" s="182" customFormat="1" ht="12">
      <c r="B803" s="183"/>
      <c r="D803" s="176" t="s">
        <v>181</v>
      </c>
      <c r="F803" s="185" t="s">
        <v>922</v>
      </c>
      <c r="H803" s="186">
        <v>408.135</v>
      </c>
      <c r="L803" s="183"/>
      <c r="M803" s="187"/>
      <c r="N803" s="188"/>
      <c r="O803" s="188"/>
      <c r="P803" s="188"/>
      <c r="Q803" s="188"/>
      <c r="R803" s="188"/>
      <c r="S803" s="188"/>
      <c r="T803" s="189"/>
      <c r="AT803" s="184" t="s">
        <v>181</v>
      </c>
      <c r="AU803" s="184" t="s">
        <v>179</v>
      </c>
      <c r="AV803" s="182" t="s">
        <v>179</v>
      </c>
      <c r="AW803" s="182" t="s">
        <v>4</v>
      </c>
      <c r="AX803" s="182" t="s">
        <v>83</v>
      </c>
      <c r="AY803" s="184" t="s">
        <v>171</v>
      </c>
    </row>
    <row r="804" spans="1:65" s="92" customFormat="1" ht="21.75" customHeight="1">
      <c r="A804" s="89"/>
      <c r="B804" s="90"/>
      <c r="C804" s="161" t="s">
        <v>923</v>
      </c>
      <c r="D804" s="161" t="s">
        <v>173</v>
      </c>
      <c r="E804" s="162" t="s">
        <v>924</v>
      </c>
      <c r="F804" s="163" t="s">
        <v>925</v>
      </c>
      <c r="G804" s="164" t="s">
        <v>176</v>
      </c>
      <c r="H804" s="165">
        <v>158.151</v>
      </c>
      <c r="I804" s="75"/>
      <c r="J804" s="166">
        <f>ROUND(I804*H804,2)</f>
        <v>0</v>
      </c>
      <c r="K804" s="163" t="s">
        <v>177</v>
      </c>
      <c r="L804" s="90"/>
      <c r="M804" s="167" t="s">
        <v>3</v>
      </c>
      <c r="N804" s="168" t="s">
        <v>47</v>
      </c>
      <c r="O804" s="169"/>
      <c r="P804" s="170">
        <f>O804*H804</f>
        <v>0</v>
      </c>
      <c r="Q804" s="170">
        <v>0.0004</v>
      </c>
      <c r="R804" s="170">
        <f>Q804*H804</f>
        <v>0.06326040000000001</v>
      </c>
      <c r="S804" s="170">
        <v>0</v>
      </c>
      <c r="T804" s="171">
        <f>S804*H804</f>
        <v>0</v>
      </c>
      <c r="U804" s="89"/>
      <c r="V804" s="89"/>
      <c r="W804" s="89"/>
      <c r="X804" s="89"/>
      <c r="Y804" s="89"/>
      <c r="Z804" s="89"/>
      <c r="AA804" s="89"/>
      <c r="AB804" s="89"/>
      <c r="AC804" s="89"/>
      <c r="AD804" s="89"/>
      <c r="AE804" s="89"/>
      <c r="AR804" s="172" t="s">
        <v>261</v>
      </c>
      <c r="AT804" s="172" t="s">
        <v>173</v>
      </c>
      <c r="AU804" s="172" t="s">
        <v>179</v>
      </c>
      <c r="AY804" s="82" t="s">
        <v>171</v>
      </c>
      <c r="BE804" s="173">
        <f>IF(N804="základní",J804,0)</f>
        <v>0</v>
      </c>
      <c r="BF804" s="173">
        <f>IF(N804="snížená",J804,0)</f>
        <v>0</v>
      </c>
      <c r="BG804" s="173">
        <f>IF(N804="zákl. přenesená",J804,0)</f>
        <v>0</v>
      </c>
      <c r="BH804" s="173">
        <f>IF(N804="sníž. přenesená",J804,0)</f>
        <v>0</v>
      </c>
      <c r="BI804" s="173">
        <f>IF(N804="nulová",J804,0)</f>
        <v>0</v>
      </c>
      <c r="BJ804" s="82" t="s">
        <v>179</v>
      </c>
      <c r="BK804" s="173">
        <f>ROUND(I804*H804,2)</f>
        <v>0</v>
      </c>
      <c r="BL804" s="82" t="s">
        <v>261</v>
      </c>
      <c r="BM804" s="172" t="s">
        <v>926</v>
      </c>
    </row>
    <row r="805" spans="2:51" s="174" customFormat="1" ht="12">
      <c r="B805" s="175"/>
      <c r="D805" s="176" t="s">
        <v>181</v>
      </c>
      <c r="E805" s="177" t="s">
        <v>3</v>
      </c>
      <c r="F805" s="178" t="s">
        <v>182</v>
      </c>
      <c r="H805" s="177" t="s">
        <v>3</v>
      </c>
      <c r="L805" s="175"/>
      <c r="M805" s="179"/>
      <c r="N805" s="180"/>
      <c r="O805" s="180"/>
      <c r="P805" s="180"/>
      <c r="Q805" s="180"/>
      <c r="R805" s="180"/>
      <c r="S805" s="180"/>
      <c r="T805" s="181"/>
      <c r="AT805" s="177" t="s">
        <v>181</v>
      </c>
      <c r="AU805" s="177" t="s">
        <v>179</v>
      </c>
      <c r="AV805" s="174" t="s">
        <v>83</v>
      </c>
      <c r="AW805" s="174" t="s">
        <v>36</v>
      </c>
      <c r="AX805" s="174" t="s">
        <v>75</v>
      </c>
      <c r="AY805" s="177" t="s">
        <v>171</v>
      </c>
    </row>
    <row r="806" spans="2:51" s="182" customFormat="1" ht="12">
      <c r="B806" s="183"/>
      <c r="D806" s="176" t="s">
        <v>181</v>
      </c>
      <c r="E806" s="184" t="s">
        <v>3</v>
      </c>
      <c r="F806" s="185" t="s">
        <v>889</v>
      </c>
      <c r="H806" s="186">
        <v>89.039</v>
      </c>
      <c r="L806" s="183"/>
      <c r="M806" s="187"/>
      <c r="N806" s="188"/>
      <c r="O806" s="188"/>
      <c r="P806" s="188"/>
      <c r="Q806" s="188"/>
      <c r="R806" s="188"/>
      <c r="S806" s="188"/>
      <c r="T806" s="189"/>
      <c r="AT806" s="184" t="s">
        <v>181</v>
      </c>
      <c r="AU806" s="184" t="s">
        <v>179</v>
      </c>
      <c r="AV806" s="182" t="s">
        <v>179</v>
      </c>
      <c r="AW806" s="182" t="s">
        <v>36</v>
      </c>
      <c r="AX806" s="182" t="s">
        <v>75</v>
      </c>
      <c r="AY806" s="184" t="s">
        <v>171</v>
      </c>
    </row>
    <row r="807" spans="2:51" s="182" customFormat="1" ht="12">
      <c r="B807" s="183"/>
      <c r="D807" s="176" t="s">
        <v>181</v>
      </c>
      <c r="E807" s="184" t="s">
        <v>3</v>
      </c>
      <c r="F807" s="185" t="s">
        <v>890</v>
      </c>
      <c r="H807" s="186">
        <v>16.995</v>
      </c>
      <c r="L807" s="183"/>
      <c r="M807" s="187"/>
      <c r="N807" s="188"/>
      <c r="O807" s="188"/>
      <c r="P807" s="188"/>
      <c r="Q807" s="188"/>
      <c r="R807" s="188"/>
      <c r="S807" s="188"/>
      <c r="T807" s="189"/>
      <c r="AT807" s="184" t="s">
        <v>181</v>
      </c>
      <c r="AU807" s="184" t="s">
        <v>179</v>
      </c>
      <c r="AV807" s="182" t="s">
        <v>179</v>
      </c>
      <c r="AW807" s="182" t="s">
        <v>36</v>
      </c>
      <c r="AX807" s="182" t="s">
        <v>75</v>
      </c>
      <c r="AY807" s="184" t="s">
        <v>171</v>
      </c>
    </row>
    <row r="808" spans="2:51" s="182" customFormat="1" ht="12">
      <c r="B808" s="183"/>
      <c r="D808" s="176" t="s">
        <v>181</v>
      </c>
      <c r="E808" s="184" t="s">
        <v>3</v>
      </c>
      <c r="F808" s="185" t="s">
        <v>891</v>
      </c>
      <c r="H808" s="186">
        <v>15.995</v>
      </c>
      <c r="L808" s="183"/>
      <c r="M808" s="187"/>
      <c r="N808" s="188"/>
      <c r="O808" s="188"/>
      <c r="P808" s="188"/>
      <c r="Q808" s="188"/>
      <c r="R808" s="188"/>
      <c r="S808" s="188"/>
      <c r="T808" s="189"/>
      <c r="AT808" s="184" t="s">
        <v>181</v>
      </c>
      <c r="AU808" s="184" t="s">
        <v>179</v>
      </c>
      <c r="AV808" s="182" t="s">
        <v>179</v>
      </c>
      <c r="AW808" s="182" t="s">
        <v>36</v>
      </c>
      <c r="AX808" s="182" t="s">
        <v>75</v>
      </c>
      <c r="AY808" s="184" t="s">
        <v>171</v>
      </c>
    </row>
    <row r="809" spans="2:51" s="182" customFormat="1" ht="12">
      <c r="B809" s="183"/>
      <c r="D809" s="176" t="s">
        <v>181</v>
      </c>
      <c r="E809" s="184" t="s">
        <v>3</v>
      </c>
      <c r="F809" s="185" t="s">
        <v>892</v>
      </c>
      <c r="H809" s="186">
        <v>18.087</v>
      </c>
      <c r="L809" s="183"/>
      <c r="M809" s="187"/>
      <c r="N809" s="188"/>
      <c r="O809" s="188"/>
      <c r="P809" s="188"/>
      <c r="Q809" s="188"/>
      <c r="R809" s="188"/>
      <c r="S809" s="188"/>
      <c r="T809" s="189"/>
      <c r="AT809" s="184" t="s">
        <v>181</v>
      </c>
      <c r="AU809" s="184" t="s">
        <v>179</v>
      </c>
      <c r="AV809" s="182" t="s">
        <v>179</v>
      </c>
      <c r="AW809" s="182" t="s">
        <v>36</v>
      </c>
      <c r="AX809" s="182" t="s">
        <v>75</v>
      </c>
      <c r="AY809" s="184" t="s">
        <v>171</v>
      </c>
    </row>
    <row r="810" spans="2:51" s="182" customFormat="1" ht="12">
      <c r="B810" s="183"/>
      <c r="D810" s="176" t="s">
        <v>181</v>
      </c>
      <c r="E810" s="184" t="s">
        <v>3</v>
      </c>
      <c r="F810" s="185" t="s">
        <v>893</v>
      </c>
      <c r="H810" s="186">
        <v>8.028</v>
      </c>
      <c r="L810" s="183"/>
      <c r="M810" s="187"/>
      <c r="N810" s="188"/>
      <c r="O810" s="188"/>
      <c r="P810" s="188"/>
      <c r="Q810" s="188"/>
      <c r="R810" s="188"/>
      <c r="S810" s="188"/>
      <c r="T810" s="189"/>
      <c r="AT810" s="184" t="s">
        <v>181</v>
      </c>
      <c r="AU810" s="184" t="s">
        <v>179</v>
      </c>
      <c r="AV810" s="182" t="s">
        <v>179</v>
      </c>
      <c r="AW810" s="182" t="s">
        <v>36</v>
      </c>
      <c r="AX810" s="182" t="s">
        <v>75</v>
      </c>
      <c r="AY810" s="184" t="s">
        <v>171</v>
      </c>
    </row>
    <row r="811" spans="2:51" s="182" customFormat="1" ht="12">
      <c r="B811" s="183"/>
      <c r="D811" s="176" t="s">
        <v>181</v>
      </c>
      <c r="E811" s="184" t="s">
        <v>3</v>
      </c>
      <c r="F811" s="185" t="s">
        <v>894</v>
      </c>
      <c r="H811" s="186">
        <v>10.007</v>
      </c>
      <c r="L811" s="183"/>
      <c r="M811" s="187"/>
      <c r="N811" s="188"/>
      <c r="O811" s="188"/>
      <c r="P811" s="188"/>
      <c r="Q811" s="188"/>
      <c r="R811" s="188"/>
      <c r="S811" s="188"/>
      <c r="T811" s="189"/>
      <c r="AT811" s="184" t="s">
        <v>181</v>
      </c>
      <c r="AU811" s="184" t="s">
        <v>179</v>
      </c>
      <c r="AV811" s="182" t="s">
        <v>179</v>
      </c>
      <c r="AW811" s="182" t="s">
        <v>36</v>
      </c>
      <c r="AX811" s="182" t="s">
        <v>75</v>
      </c>
      <c r="AY811" s="184" t="s">
        <v>171</v>
      </c>
    </row>
    <row r="812" spans="2:51" s="190" customFormat="1" ht="12">
      <c r="B812" s="191"/>
      <c r="D812" s="176" t="s">
        <v>181</v>
      </c>
      <c r="E812" s="192" t="s">
        <v>3</v>
      </c>
      <c r="F812" s="193" t="s">
        <v>184</v>
      </c>
      <c r="H812" s="194">
        <v>158.151</v>
      </c>
      <c r="L812" s="191"/>
      <c r="M812" s="195"/>
      <c r="N812" s="196"/>
      <c r="O812" s="196"/>
      <c r="P812" s="196"/>
      <c r="Q812" s="196"/>
      <c r="R812" s="196"/>
      <c r="S812" s="196"/>
      <c r="T812" s="197"/>
      <c r="AT812" s="192" t="s">
        <v>181</v>
      </c>
      <c r="AU812" s="192" t="s">
        <v>179</v>
      </c>
      <c r="AV812" s="190" t="s">
        <v>178</v>
      </c>
      <c r="AW812" s="190" t="s">
        <v>36</v>
      </c>
      <c r="AX812" s="190" t="s">
        <v>83</v>
      </c>
      <c r="AY812" s="192" t="s">
        <v>171</v>
      </c>
    </row>
    <row r="813" spans="1:65" s="92" customFormat="1" ht="24">
      <c r="A813" s="89"/>
      <c r="B813" s="90"/>
      <c r="C813" s="198" t="s">
        <v>927</v>
      </c>
      <c r="D813" s="198" t="s">
        <v>248</v>
      </c>
      <c r="E813" s="199" t="s">
        <v>919</v>
      </c>
      <c r="F813" s="200" t="s">
        <v>920</v>
      </c>
      <c r="G813" s="201" t="s">
        <v>176</v>
      </c>
      <c r="H813" s="202">
        <v>181.874</v>
      </c>
      <c r="I813" s="78"/>
      <c r="J813" s="203">
        <f>ROUND(I813*H813,2)</f>
        <v>0</v>
      </c>
      <c r="K813" s="200" t="s">
        <v>177</v>
      </c>
      <c r="L813" s="204"/>
      <c r="M813" s="205" t="s">
        <v>3</v>
      </c>
      <c r="N813" s="206" t="s">
        <v>47</v>
      </c>
      <c r="O813" s="169"/>
      <c r="P813" s="170">
        <f>O813*H813</f>
        <v>0</v>
      </c>
      <c r="Q813" s="170">
        <v>0.0047</v>
      </c>
      <c r="R813" s="170">
        <f>Q813*H813</f>
        <v>0.8548078</v>
      </c>
      <c r="S813" s="170">
        <v>0</v>
      </c>
      <c r="T813" s="171">
        <f>S813*H813</f>
        <v>0</v>
      </c>
      <c r="U813" s="89"/>
      <c r="V813" s="89"/>
      <c r="W813" s="89"/>
      <c r="X813" s="89"/>
      <c r="Y813" s="89"/>
      <c r="Z813" s="89"/>
      <c r="AA813" s="89"/>
      <c r="AB813" s="89"/>
      <c r="AC813" s="89"/>
      <c r="AD813" s="89"/>
      <c r="AE813" s="89"/>
      <c r="AR813" s="172" t="s">
        <v>353</v>
      </c>
      <c r="AT813" s="172" t="s">
        <v>248</v>
      </c>
      <c r="AU813" s="172" t="s">
        <v>179</v>
      </c>
      <c r="AY813" s="82" t="s">
        <v>171</v>
      </c>
      <c r="BE813" s="173">
        <f>IF(N813="základní",J813,0)</f>
        <v>0</v>
      </c>
      <c r="BF813" s="173">
        <f>IF(N813="snížená",J813,0)</f>
        <v>0</v>
      </c>
      <c r="BG813" s="173">
        <f>IF(N813="zákl. přenesená",J813,0)</f>
        <v>0</v>
      </c>
      <c r="BH813" s="173">
        <f>IF(N813="sníž. přenesená",J813,0)</f>
        <v>0</v>
      </c>
      <c r="BI813" s="173">
        <f>IF(N813="nulová",J813,0)</f>
        <v>0</v>
      </c>
      <c r="BJ813" s="82" t="s">
        <v>179</v>
      </c>
      <c r="BK813" s="173">
        <f>ROUND(I813*H813,2)</f>
        <v>0</v>
      </c>
      <c r="BL813" s="82" t="s">
        <v>261</v>
      </c>
      <c r="BM813" s="172" t="s">
        <v>928</v>
      </c>
    </row>
    <row r="814" spans="2:51" s="182" customFormat="1" ht="12">
      <c r="B814" s="183"/>
      <c r="D814" s="176" t="s">
        <v>181</v>
      </c>
      <c r="F814" s="185" t="s">
        <v>929</v>
      </c>
      <c r="H814" s="186">
        <v>181.874</v>
      </c>
      <c r="L814" s="183"/>
      <c r="M814" s="187"/>
      <c r="N814" s="188"/>
      <c r="O814" s="188"/>
      <c r="P814" s="188"/>
      <c r="Q814" s="188"/>
      <c r="R814" s="188"/>
      <c r="S814" s="188"/>
      <c r="T814" s="189"/>
      <c r="AT814" s="184" t="s">
        <v>181</v>
      </c>
      <c r="AU814" s="184" t="s">
        <v>179</v>
      </c>
      <c r="AV814" s="182" t="s">
        <v>179</v>
      </c>
      <c r="AW814" s="182" t="s">
        <v>4</v>
      </c>
      <c r="AX814" s="182" t="s">
        <v>83</v>
      </c>
      <c r="AY814" s="184" t="s">
        <v>171</v>
      </c>
    </row>
    <row r="815" spans="1:65" s="92" customFormat="1" ht="24">
      <c r="A815" s="89"/>
      <c r="B815" s="90"/>
      <c r="C815" s="161" t="s">
        <v>930</v>
      </c>
      <c r="D815" s="161" t="s">
        <v>173</v>
      </c>
      <c r="E815" s="162" t="s">
        <v>931</v>
      </c>
      <c r="F815" s="163" t="s">
        <v>932</v>
      </c>
      <c r="G815" s="164" t="s">
        <v>222</v>
      </c>
      <c r="H815" s="165">
        <v>3.228</v>
      </c>
      <c r="I815" s="75"/>
      <c r="J815" s="166">
        <f>ROUND(I815*H815,2)</f>
        <v>0</v>
      </c>
      <c r="K815" s="163" t="s">
        <v>177</v>
      </c>
      <c r="L815" s="90"/>
      <c r="M815" s="167" t="s">
        <v>3</v>
      </c>
      <c r="N815" s="168" t="s">
        <v>47</v>
      </c>
      <c r="O815" s="169"/>
      <c r="P815" s="170">
        <f>O815*H815</f>
        <v>0</v>
      </c>
      <c r="Q815" s="170">
        <v>0</v>
      </c>
      <c r="R815" s="170">
        <f>Q815*H815</f>
        <v>0</v>
      </c>
      <c r="S815" s="170">
        <v>0</v>
      </c>
      <c r="T815" s="171">
        <f>S815*H815</f>
        <v>0</v>
      </c>
      <c r="U815" s="89"/>
      <c r="V815" s="89"/>
      <c r="W815" s="89"/>
      <c r="X815" s="89"/>
      <c r="Y815" s="89"/>
      <c r="Z815" s="89"/>
      <c r="AA815" s="89"/>
      <c r="AB815" s="89"/>
      <c r="AC815" s="89"/>
      <c r="AD815" s="89"/>
      <c r="AE815" s="89"/>
      <c r="AR815" s="172" t="s">
        <v>261</v>
      </c>
      <c r="AT815" s="172" t="s">
        <v>173</v>
      </c>
      <c r="AU815" s="172" t="s">
        <v>179</v>
      </c>
      <c r="AY815" s="82" t="s">
        <v>171</v>
      </c>
      <c r="BE815" s="173">
        <f>IF(N815="základní",J815,0)</f>
        <v>0</v>
      </c>
      <c r="BF815" s="173">
        <f>IF(N815="snížená",J815,0)</f>
        <v>0</v>
      </c>
      <c r="BG815" s="173">
        <f>IF(N815="zákl. přenesená",J815,0)</f>
        <v>0</v>
      </c>
      <c r="BH815" s="173">
        <f>IF(N815="sníž. přenesená",J815,0)</f>
        <v>0</v>
      </c>
      <c r="BI815" s="173">
        <f>IF(N815="nulová",J815,0)</f>
        <v>0</v>
      </c>
      <c r="BJ815" s="82" t="s">
        <v>179</v>
      </c>
      <c r="BK815" s="173">
        <f>ROUND(I815*H815,2)</f>
        <v>0</v>
      </c>
      <c r="BL815" s="82" t="s">
        <v>261</v>
      </c>
      <c r="BM815" s="172" t="s">
        <v>933</v>
      </c>
    </row>
    <row r="816" spans="2:63" s="148" customFormat="1" ht="22.9" customHeight="1">
      <c r="B816" s="149"/>
      <c r="D816" s="150" t="s">
        <v>74</v>
      </c>
      <c r="E816" s="159" t="s">
        <v>934</v>
      </c>
      <c r="F816" s="159" t="s">
        <v>935</v>
      </c>
      <c r="J816" s="160">
        <f>BK816</f>
        <v>0</v>
      </c>
      <c r="L816" s="149"/>
      <c r="M816" s="153"/>
      <c r="N816" s="154"/>
      <c r="O816" s="154"/>
      <c r="P816" s="155">
        <f>SUM(P817:P850)</f>
        <v>0</v>
      </c>
      <c r="Q816" s="154"/>
      <c r="R816" s="155">
        <f>SUM(R817:R850)</f>
        <v>1.00946881</v>
      </c>
      <c r="S816" s="154"/>
      <c r="T816" s="156">
        <f>SUM(T817:T850)</f>
        <v>0</v>
      </c>
      <c r="AR816" s="150" t="s">
        <v>179</v>
      </c>
      <c r="AT816" s="157" t="s">
        <v>74</v>
      </c>
      <c r="AU816" s="157" t="s">
        <v>83</v>
      </c>
      <c r="AY816" s="150" t="s">
        <v>171</v>
      </c>
      <c r="BK816" s="158">
        <f>SUM(BK817:BK850)</f>
        <v>0</v>
      </c>
    </row>
    <row r="817" spans="1:65" s="92" customFormat="1" ht="24">
      <c r="A817" s="89"/>
      <c r="B817" s="90"/>
      <c r="C817" s="161" t="s">
        <v>936</v>
      </c>
      <c r="D817" s="161" t="s">
        <v>173</v>
      </c>
      <c r="E817" s="162" t="s">
        <v>937</v>
      </c>
      <c r="F817" s="163" t="s">
        <v>938</v>
      </c>
      <c r="G817" s="164" t="s">
        <v>176</v>
      </c>
      <c r="H817" s="165">
        <v>59.185</v>
      </c>
      <c r="I817" s="75"/>
      <c r="J817" s="166">
        <f>ROUND(I817*H817,2)</f>
        <v>0</v>
      </c>
      <c r="K817" s="163" t="s">
        <v>177</v>
      </c>
      <c r="L817" s="90"/>
      <c r="M817" s="167" t="s">
        <v>3</v>
      </c>
      <c r="N817" s="168" t="s">
        <v>47</v>
      </c>
      <c r="O817" s="169"/>
      <c r="P817" s="170">
        <f>O817*H817</f>
        <v>0</v>
      </c>
      <c r="Q817" s="170">
        <v>0</v>
      </c>
      <c r="R817" s="170">
        <f>Q817*H817</f>
        <v>0</v>
      </c>
      <c r="S817" s="170">
        <v>0</v>
      </c>
      <c r="T817" s="171">
        <f>S817*H817</f>
        <v>0</v>
      </c>
      <c r="U817" s="89"/>
      <c r="V817" s="89"/>
      <c r="W817" s="89"/>
      <c r="X817" s="89"/>
      <c r="Y817" s="89"/>
      <c r="Z817" s="89"/>
      <c r="AA817" s="89"/>
      <c r="AB817" s="89"/>
      <c r="AC817" s="89"/>
      <c r="AD817" s="89"/>
      <c r="AE817" s="89"/>
      <c r="AR817" s="172" t="s">
        <v>261</v>
      </c>
      <c r="AT817" s="172" t="s">
        <v>173</v>
      </c>
      <c r="AU817" s="172" t="s">
        <v>179</v>
      </c>
      <c r="AY817" s="82" t="s">
        <v>171</v>
      </c>
      <c r="BE817" s="173">
        <f>IF(N817="základní",J817,0)</f>
        <v>0</v>
      </c>
      <c r="BF817" s="173">
        <f>IF(N817="snížená",J817,0)</f>
        <v>0</v>
      </c>
      <c r="BG817" s="173">
        <f>IF(N817="zákl. přenesená",J817,0)</f>
        <v>0</v>
      </c>
      <c r="BH817" s="173">
        <f>IF(N817="sníž. přenesená",J817,0)</f>
        <v>0</v>
      </c>
      <c r="BI817" s="173">
        <f>IF(N817="nulová",J817,0)</f>
        <v>0</v>
      </c>
      <c r="BJ817" s="82" t="s">
        <v>179</v>
      </c>
      <c r="BK817" s="173">
        <f>ROUND(I817*H817,2)</f>
        <v>0</v>
      </c>
      <c r="BL817" s="82" t="s">
        <v>261</v>
      </c>
      <c r="BM817" s="172" t="s">
        <v>939</v>
      </c>
    </row>
    <row r="818" spans="2:51" s="174" customFormat="1" ht="12">
      <c r="B818" s="175"/>
      <c r="D818" s="176" t="s">
        <v>181</v>
      </c>
      <c r="E818" s="177" t="s">
        <v>3</v>
      </c>
      <c r="F818" s="178" t="s">
        <v>481</v>
      </c>
      <c r="H818" s="177" t="s">
        <v>3</v>
      </c>
      <c r="L818" s="175"/>
      <c r="M818" s="179"/>
      <c r="N818" s="180"/>
      <c r="O818" s="180"/>
      <c r="P818" s="180"/>
      <c r="Q818" s="180"/>
      <c r="R818" s="180"/>
      <c r="S818" s="180"/>
      <c r="T818" s="181"/>
      <c r="AT818" s="177" t="s">
        <v>181</v>
      </c>
      <c r="AU818" s="177" t="s">
        <v>179</v>
      </c>
      <c r="AV818" s="174" t="s">
        <v>83</v>
      </c>
      <c r="AW818" s="174" t="s">
        <v>36</v>
      </c>
      <c r="AX818" s="174" t="s">
        <v>75</v>
      </c>
      <c r="AY818" s="177" t="s">
        <v>171</v>
      </c>
    </row>
    <row r="819" spans="2:51" s="182" customFormat="1" ht="12">
      <c r="B819" s="183"/>
      <c r="D819" s="176" t="s">
        <v>181</v>
      </c>
      <c r="E819" s="184" t="s">
        <v>3</v>
      </c>
      <c r="F819" s="185" t="s">
        <v>940</v>
      </c>
      <c r="H819" s="186">
        <v>59.185</v>
      </c>
      <c r="L819" s="183"/>
      <c r="M819" s="187"/>
      <c r="N819" s="188"/>
      <c r="O819" s="188"/>
      <c r="P819" s="188"/>
      <c r="Q819" s="188"/>
      <c r="R819" s="188"/>
      <c r="S819" s="188"/>
      <c r="T819" s="189"/>
      <c r="AT819" s="184" t="s">
        <v>181</v>
      </c>
      <c r="AU819" s="184" t="s">
        <v>179</v>
      </c>
      <c r="AV819" s="182" t="s">
        <v>179</v>
      </c>
      <c r="AW819" s="182" t="s">
        <v>36</v>
      </c>
      <c r="AX819" s="182" t="s">
        <v>75</v>
      </c>
      <c r="AY819" s="184" t="s">
        <v>171</v>
      </c>
    </row>
    <row r="820" spans="2:51" s="190" customFormat="1" ht="12">
      <c r="B820" s="191"/>
      <c r="D820" s="176" t="s">
        <v>181</v>
      </c>
      <c r="E820" s="192" t="s">
        <v>3</v>
      </c>
      <c r="F820" s="193" t="s">
        <v>184</v>
      </c>
      <c r="H820" s="194">
        <v>59.185</v>
      </c>
      <c r="L820" s="191"/>
      <c r="M820" s="195"/>
      <c r="N820" s="196"/>
      <c r="O820" s="196"/>
      <c r="P820" s="196"/>
      <c r="Q820" s="196"/>
      <c r="R820" s="196"/>
      <c r="S820" s="196"/>
      <c r="T820" s="197"/>
      <c r="AT820" s="192" t="s">
        <v>181</v>
      </c>
      <c r="AU820" s="192" t="s">
        <v>179</v>
      </c>
      <c r="AV820" s="190" t="s">
        <v>178</v>
      </c>
      <c r="AW820" s="190" t="s">
        <v>36</v>
      </c>
      <c r="AX820" s="190" t="s">
        <v>83</v>
      </c>
      <c r="AY820" s="192" t="s">
        <v>171</v>
      </c>
    </row>
    <row r="821" spans="1:65" s="92" customFormat="1" ht="16.5" customHeight="1">
      <c r="A821" s="89"/>
      <c r="B821" s="90"/>
      <c r="C821" s="198" t="s">
        <v>941</v>
      </c>
      <c r="D821" s="198" t="s">
        <v>248</v>
      </c>
      <c r="E821" s="199" t="s">
        <v>881</v>
      </c>
      <c r="F821" s="200" t="s">
        <v>882</v>
      </c>
      <c r="G821" s="201" t="s">
        <v>222</v>
      </c>
      <c r="H821" s="202">
        <v>0.018</v>
      </c>
      <c r="I821" s="78"/>
      <c r="J821" s="203">
        <f>ROUND(I821*H821,2)</f>
        <v>0</v>
      </c>
      <c r="K821" s="200" t="s">
        <v>177</v>
      </c>
      <c r="L821" s="204"/>
      <c r="M821" s="205" t="s">
        <v>3</v>
      </c>
      <c r="N821" s="206" t="s">
        <v>47</v>
      </c>
      <c r="O821" s="169"/>
      <c r="P821" s="170">
        <f>O821*H821</f>
        <v>0</v>
      </c>
      <c r="Q821" s="170">
        <v>1</v>
      </c>
      <c r="R821" s="170">
        <f>Q821*H821</f>
        <v>0.018</v>
      </c>
      <c r="S821" s="170">
        <v>0</v>
      </c>
      <c r="T821" s="171">
        <f>S821*H821</f>
        <v>0</v>
      </c>
      <c r="U821" s="89"/>
      <c r="V821" s="89"/>
      <c r="W821" s="89"/>
      <c r="X821" s="89"/>
      <c r="Y821" s="89"/>
      <c r="Z821" s="89"/>
      <c r="AA821" s="89"/>
      <c r="AB821" s="89"/>
      <c r="AC821" s="89"/>
      <c r="AD821" s="89"/>
      <c r="AE821" s="89"/>
      <c r="AR821" s="172" t="s">
        <v>353</v>
      </c>
      <c r="AT821" s="172" t="s">
        <v>248</v>
      </c>
      <c r="AU821" s="172" t="s">
        <v>179</v>
      </c>
      <c r="AY821" s="82" t="s">
        <v>171</v>
      </c>
      <c r="BE821" s="173">
        <f>IF(N821="základní",J821,0)</f>
        <v>0</v>
      </c>
      <c r="BF821" s="173">
        <f>IF(N821="snížená",J821,0)</f>
        <v>0</v>
      </c>
      <c r="BG821" s="173">
        <f>IF(N821="zákl. přenesená",J821,0)</f>
        <v>0</v>
      </c>
      <c r="BH821" s="173">
        <f>IF(N821="sníž. přenesená",J821,0)</f>
        <v>0</v>
      </c>
      <c r="BI821" s="173">
        <f>IF(N821="nulová",J821,0)</f>
        <v>0</v>
      </c>
      <c r="BJ821" s="82" t="s">
        <v>179</v>
      </c>
      <c r="BK821" s="173">
        <f>ROUND(I821*H821,2)</f>
        <v>0</v>
      </c>
      <c r="BL821" s="82" t="s">
        <v>261</v>
      </c>
      <c r="BM821" s="172" t="s">
        <v>942</v>
      </c>
    </row>
    <row r="822" spans="2:51" s="182" customFormat="1" ht="12">
      <c r="B822" s="183"/>
      <c r="D822" s="176" t="s">
        <v>181</v>
      </c>
      <c r="F822" s="185" t="s">
        <v>943</v>
      </c>
      <c r="H822" s="186">
        <v>0.018</v>
      </c>
      <c r="L822" s="183"/>
      <c r="M822" s="187"/>
      <c r="N822" s="188"/>
      <c r="O822" s="188"/>
      <c r="P822" s="188"/>
      <c r="Q822" s="188"/>
      <c r="R822" s="188"/>
      <c r="S822" s="188"/>
      <c r="T822" s="189"/>
      <c r="AT822" s="184" t="s">
        <v>181</v>
      </c>
      <c r="AU822" s="184" t="s">
        <v>179</v>
      </c>
      <c r="AV822" s="182" t="s">
        <v>179</v>
      </c>
      <c r="AW822" s="182" t="s">
        <v>4</v>
      </c>
      <c r="AX822" s="182" t="s">
        <v>83</v>
      </c>
      <c r="AY822" s="184" t="s">
        <v>171</v>
      </c>
    </row>
    <row r="823" spans="1:65" s="92" customFormat="1" ht="16.5" customHeight="1">
      <c r="A823" s="89"/>
      <c r="B823" s="90"/>
      <c r="C823" s="161" t="s">
        <v>944</v>
      </c>
      <c r="D823" s="161" t="s">
        <v>173</v>
      </c>
      <c r="E823" s="162" t="s">
        <v>945</v>
      </c>
      <c r="F823" s="163" t="s">
        <v>946</v>
      </c>
      <c r="G823" s="164" t="s">
        <v>176</v>
      </c>
      <c r="H823" s="165">
        <v>133.77</v>
      </c>
      <c r="I823" s="75"/>
      <c r="J823" s="166">
        <f>ROUND(I823*H823,2)</f>
        <v>0</v>
      </c>
      <c r="K823" s="163" t="s">
        <v>177</v>
      </c>
      <c r="L823" s="90"/>
      <c r="M823" s="167" t="s">
        <v>3</v>
      </c>
      <c r="N823" s="168" t="s">
        <v>47</v>
      </c>
      <c r="O823" s="169"/>
      <c r="P823" s="170">
        <f>O823*H823</f>
        <v>0</v>
      </c>
      <c r="Q823" s="170">
        <v>0.00088</v>
      </c>
      <c r="R823" s="170">
        <f>Q823*H823</f>
        <v>0.11771760000000002</v>
      </c>
      <c r="S823" s="170">
        <v>0</v>
      </c>
      <c r="T823" s="171">
        <f>S823*H823</f>
        <v>0</v>
      </c>
      <c r="U823" s="89"/>
      <c r="V823" s="89"/>
      <c r="W823" s="89"/>
      <c r="X823" s="89"/>
      <c r="Y823" s="89"/>
      <c r="Z823" s="89"/>
      <c r="AA823" s="89"/>
      <c r="AB823" s="89"/>
      <c r="AC823" s="89"/>
      <c r="AD823" s="89"/>
      <c r="AE823" s="89"/>
      <c r="AR823" s="172" t="s">
        <v>261</v>
      </c>
      <c r="AT823" s="172" t="s">
        <v>173</v>
      </c>
      <c r="AU823" s="172" t="s">
        <v>179</v>
      </c>
      <c r="AY823" s="82" t="s">
        <v>171</v>
      </c>
      <c r="BE823" s="173">
        <f>IF(N823="základní",J823,0)</f>
        <v>0</v>
      </c>
      <c r="BF823" s="173">
        <f>IF(N823="snížená",J823,0)</f>
        <v>0</v>
      </c>
      <c r="BG823" s="173">
        <f>IF(N823="zákl. přenesená",J823,0)</f>
        <v>0</v>
      </c>
      <c r="BH823" s="173">
        <f>IF(N823="sníž. přenesená",J823,0)</f>
        <v>0</v>
      </c>
      <c r="BI823" s="173">
        <f>IF(N823="nulová",J823,0)</f>
        <v>0</v>
      </c>
      <c r="BJ823" s="82" t="s">
        <v>179</v>
      </c>
      <c r="BK823" s="173">
        <f>ROUND(I823*H823,2)</f>
        <v>0</v>
      </c>
      <c r="BL823" s="82" t="s">
        <v>261</v>
      </c>
      <c r="BM823" s="172" t="s">
        <v>947</v>
      </c>
    </row>
    <row r="824" spans="2:51" s="174" customFormat="1" ht="12">
      <c r="B824" s="175"/>
      <c r="D824" s="176" t="s">
        <v>181</v>
      </c>
      <c r="E824" s="177" t="s">
        <v>3</v>
      </c>
      <c r="F824" s="178" t="s">
        <v>481</v>
      </c>
      <c r="H824" s="177" t="s">
        <v>3</v>
      </c>
      <c r="L824" s="175"/>
      <c r="M824" s="179"/>
      <c r="N824" s="180"/>
      <c r="O824" s="180"/>
      <c r="P824" s="180"/>
      <c r="Q824" s="180"/>
      <c r="R824" s="180"/>
      <c r="S824" s="180"/>
      <c r="T824" s="181"/>
      <c r="AT824" s="177" t="s">
        <v>181</v>
      </c>
      <c r="AU824" s="177" t="s">
        <v>179</v>
      </c>
      <c r="AV824" s="174" t="s">
        <v>83</v>
      </c>
      <c r="AW824" s="174" t="s">
        <v>36</v>
      </c>
      <c r="AX824" s="174" t="s">
        <v>75</v>
      </c>
      <c r="AY824" s="177" t="s">
        <v>171</v>
      </c>
    </row>
    <row r="825" spans="2:51" s="182" customFormat="1" ht="12">
      <c r="B825" s="183"/>
      <c r="D825" s="176" t="s">
        <v>181</v>
      </c>
      <c r="E825" s="184" t="s">
        <v>3</v>
      </c>
      <c r="F825" s="185" t="s">
        <v>948</v>
      </c>
      <c r="H825" s="186">
        <v>118.37</v>
      </c>
      <c r="L825" s="183"/>
      <c r="M825" s="187"/>
      <c r="N825" s="188"/>
      <c r="O825" s="188"/>
      <c r="P825" s="188"/>
      <c r="Q825" s="188"/>
      <c r="R825" s="188"/>
      <c r="S825" s="188"/>
      <c r="T825" s="189"/>
      <c r="AT825" s="184" t="s">
        <v>181</v>
      </c>
      <c r="AU825" s="184" t="s">
        <v>179</v>
      </c>
      <c r="AV825" s="182" t="s">
        <v>179</v>
      </c>
      <c r="AW825" s="182" t="s">
        <v>36</v>
      </c>
      <c r="AX825" s="182" t="s">
        <v>75</v>
      </c>
      <c r="AY825" s="184" t="s">
        <v>171</v>
      </c>
    </row>
    <row r="826" spans="2:51" s="182" customFormat="1" ht="12">
      <c r="B826" s="183"/>
      <c r="D826" s="176" t="s">
        <v>181</v>
      </c>
      <c r="E826" s="184" t="s">
        <v>3</v>
      </c>
      <c r="F826" s="185" t="s">
        <v>949</v>
      </c>
      <c r="H826" s="186">
        <v>15.4</v>
      </c>
      <c r="L826" s="183"/>
      <c r="M826" s="187"/>
      <c r="N826" s="188"/>
      <c r="O826" s="188"/>
      <c r="P826" s="188"/>
      <c r="Q826" s="188"/>
      <c r="R826" s="188"/>
      <c r="S826" s="188"/>
      <c r="T826" s="189"/>
      <c r="AT826" s="184" t="s">
        <v>181</v>
      </c>
      <c r="AU826" s="184" t="s">
        <v>179</v>
      </c>
      <c r="AV826" s="182" t="s">
        <v>179</v>
      </c>
      <c r="AW826" s="182" t="s">
        <v>36</v>
      </c>
      <c r="AX826" s="182" t="s">
        <v>75</v>
      </c>
      <c r="AY826" s="184" t="s">
        <v>171</v>
      </c>
    </row>
    <row r="827" spans="2:51" s="190" customFormat="1" ht="12">
      <c r="B827" s="191"/>
      <c r="D827" s="176" t="s">
        <v>181</v>
      </c>
      <c r="E827" s="192" t="s">
        <v>3</v>
      </c>
      <c r="F827" s="193" t="s">
        <v>184</v>
      </c>
      <c r="H827" s="194">
        <v>133.77</v>
      </c>
      <c r="L827" s="191"/>
      <c r="M827" s="195"/>
      <c r="N827" s="196"/>
      <c r="O827" s="196"/>
      <c r="P827" s="196"/>
      <c r="Q827" s="196"/>
      <c r="R827" s="196"/>
      <c r="S827" s="196"/>
      <c r="T827" s="197"/>
      <c r="AT827" s="192" t="s">
        <v>181</v>
      </c>
      <c r="AU827" s="192" t="s">
        <v>179</v>
      </c>
      <c r="AV827" s="190" t="s">
        <v>178</v>
      </c>
      <c r="AW827" s="190" t="s">
        <v>36</v>
      </c>
      <c r="AX827" s="190" t="s">
        <v>83</v>
      </c>
      <c r="AY827" s="192" t="s">
        <v>171</v>
      </c>
    </row>
    <row r="828" spans="1:65" s="92" customFormat="1" ht="24">
      <c r="A828" s="89"/>
      <c r="B828" s="90"/>
      <c r="C828" s="198" t="s">
        <v>950</v>
      </c>
      <c r="D828" s="198" t="s">
        <v>248</v>
      </c>
      <c r="E828" s="199" t="s">
        <v>919</v>
      </c>
      <c r="F828" s="200" t="s">
        <v>920</v>
      </c>
      <c r="G828" s="201" t="s">
        <v>176</v>
      </c>
      <c r="H828" s="202">
        <v>68.063</v>
      </c>
      <c r="I828" s="78"/>
      <c r="J828" s="203">
        <f>ROUND(I828*H828,2)</f>
        <v>0</v>
      </c>
      <c r="K828" s="200" t="s">
        <v>177</v>
      </c>
      <c r="L828" s="204"/>
      <c r="M828" s="205" t="s">
        <v>3</v>
      </c>
      <c r="N828" s="206" t="s">
        <v>47</v>
      </c>
      <c r="O828" s="169"/>
      <c r="P828" s="170">
        <f>O828*H828</f>
        <v>0</v>
      </c>
      <c r="Q828" s="170">
        <v>0.0047</v>
      </c>
      <c r="R828" s="170">
        <f>Q828*H828</f>
        <v>0.3198961</v>
      </c>
      <c r="S828" s="170">
        <v>0</v>
      </c>
      <c r="T828" s="171">
        <f>S828*H828</f>
        <v>0</v>
      </c>
      <c r="U828" s="89"/>
      <c r="V828" s="89"/>
      <c r="W828" s="89"/>
      <c r="X828" s="89"/>
      <c r="Y828" s="89"/>
      <c r="Z828" s="89"/>
      <c r="AA828" s="89"/>
      <c r="AB828" s="89"/>
      <c r="AC828" s="89"/>
      <c r="AD828" s="89"/>
      <c r="AE828" s="89"/>
      <c r="AR828" s="172" t="s">
        <v>353</v>
      </c>
      <c r="AT828" s="172" t="s">
        <v>248</v>
      </c>
      <c r="AU828" s="172" t="s">
        <v>179</v>
      </c>
      <c r="AY828" s="82" t="s">
        <v>171</v>
      </c>
      <c r="BE828" s="173">
        <f>IF(N828="základní",J828,0)</f>
        <v>0</v>
      </c>
      <c r="BF828" s="173">
        <f>IF(N828="snížená",J828,0)</f>
        <v>0</v>
      </c>
      <c r="BG828" s="173">
        <f>IF(N828="zákl. přenesená",J828,0)</f>
        <v>0</v>
      </c>
      <c r="BH828" s="173">
        <f>IF(N828="sníž. přenesená",J828,0)</f>
        <v>0</v>
      </c>
      <c r="BI828" s="173">
        <f>IF(N828="nulová",J828,0)</f>
        <v>0</v>
      </c>
      <c r="BJ828" s="82" t="s">
        <v>179</v>
      </c>
      <c r="BK828" s="173">
        <f>ROUND(I828*H828,2)</f>
        <v>0</v>
      </c>
      <c r="BL828" s="82" t="s">
        <v>261</v>
      </c>
      <c r="BM828" s="172" t="s">
        <v>951</v>
      </c>
    </row>
    <row r="829" spans="2:51" s="174" customFormat="1" ht="12">
      <c r="B829" s="175"/>
      <c r="D829" s="176" t="s">
        <v>181</v>
      </c>
      <c r="E829" s="177" t="s">
        <v>3</v>
      </c>
      <c r="F829" s="178" t="s">
        <v>481</v>
      </c>
      <c r="H829" s="177" t="s">
        <v>3</v>
      </c>
      <c r="L829" s="175"/>
      <c r="M829" s="179"/>
      <c r="N829" s="180"/>
      <c r="O829" s="180"/>
      <c r="P829" s="180"/>
      <c r="Q829" s="180"/>
      <c r="R829" s="180"/>
      <c r="S829" s="180"/>
      <c r="T829" s="181"/>
      <c r="AT829" s="177" t="s">
        <v>181</v>
      </c>
      <c r="AU829" s="177" t="s">
        <v>179</v>
      </c>
      <c r="AV829" s="174" t="s">
        <v>83</v>
      </c>
      <c r="AW829" s="174" t="s">
        <v>36</v>
      </c>
      <c r="AX829" s="174" t="s">
        <v>75</v>
      </c>
      <c r="AY829" s="177" t="s">
        <v>171</v>
      </c>
    </row>
    <row r="830" spans="2:51" s="182" customFormat="1" ht="12">
      <c r="B830" s="183"/>
      <c r="D830" s="176" t="s">
        <v>181</v>
      </c>
      <c r="E830" s="184" t="s">
        <v>3</v>
      </c>
      <c r="F830" s="185" t="s">
        <v>940</v>
      </c>
      <c r="H830" s="186">
        <v>59.185</v>
      </c>
      <c r="L830" s="183"/>
      <c r="M830" s="187"/>
      <c r="N830" s="188"/>
      <c r="O830" s="188"/>
      <c r="P830" s="188"/>
      <c r="Q830" s="188"/>
      <c r="R830" s="188"/>
      <c r="S830" s="188"/>
      <c r="T830" s="189"/>
      <c r="AT830" s="184" t="s">
        <v>181</v>
      </c>
      <c r="AU830" s="184" t="s">
        <v>179</v>
      </c>
      <c r="AV830" s="182" t="s">
        <v>179</v>
      </c>
      <c r="AW830" s="182" t="s">
        <v>36</v>
      </c>
      <c r="AX830" s="182" t="s">
        <v>75</v>
      </c>
      <c r="AY830" s="184" t="s">
        <v>171</v>
      </c>
    </row>
    <row r="831" spans="2:51" s="190" customFormat="1" ht="12">
      <c r="B831" s="191"/>
      <c r="D831" s="176" t="s">
        <v>181</v>
      </c>
      <c r="E831" s="192" t="s">
        <v>3</v>
      </c>
      <c r="F831" s="193" t="s">
        <v>184</v>
      </c>
      <c r="H831" s="194">
        <v>59.185</v>
      </c>
      <c r="L831" s="191"/>
      <c r="M831" s="195"/>
      <c r="N831" s="196"/>
      <c r="O831" s="196"/>
      <c r="P831" s="196"/>
      <c r="Q831" s="196"/>
      <c r="R831" s="196"/>
      <c r="S831" s="196"/>
      <c r="T831" s="197"/>
      <c r="AT831" s="192" t="s">
        <v>181</v>
      </c>
      <c r="AU831" s="192" t="s">
        <v>179</v>
      </c>
      <c r="AV831" s="190" t="s">
        <v>178</v>
      </c>
      <c r="AW831" s="190" t="s">
        <v>36</v>
      </c>
      <c r="AX831" s="190" t="s">
        <v>83</v>
      </c>
      <c r="AY831" s="192" t="s">
        <v>171</v>
      </c>
    </row>
    <row r="832" spans="2:51" s="182" customFormat="1" ht="12">
      <c r="B832" s="183"/>
      <c r="D832" s="176" t="s">
        <v>181</v>
      </c>
      <c r="F832" s="185" t="s">
        <v>952</v>
      </c>
      <c r="H832" s="186">
        <v>68.063</v>
      </c>
      <c r="L832" s="183"/>
      <c r="M832" s="187"/>
      <c r="N832" s="188"/>
      <c r="O832" s="188"/>
      <c r="P832" s="188"/>
      <c r="Q832" s="188"/>
      <c r="R832" s="188"/>
      <c r="S832" s="188"/>
      <c r="T832" s="189"/>
      <c r="AT832" s="184" t="s">
        <v>181</v>
      </c>
      <c r="AU832" s="184" t="s">
        <v>179</v>
      </c>
      <c r="AV832" s="182" t="s">
        <v>179</v>
      </c>
      <c r="AW832" s="182" t="s">
        <v>4</v>
      </c>
      <c r="AX832" s="182" t="s">
        <v>83</v>
      </c>
      <c r="AY832" s="184" t="s">
        <v>171</v>
      </c>
    </row>
    <row r="833" spans="1:65" s="92" customFormat="1" ht="24">
      <c r="A833" s="89"/>
      <c r="B833" s="90"/>
      <c r="C833" s="198" t="s">
        <v>953</v>
      </c>
      <c r="D833" s="198" t="s">
        <v>248</v>
      </c>
      <c r="E833" s="199" t="s">
        <v>954</v>
      </c>
      <c r="F833" s="200" t="s">
        <v>955</v>
      </c>
      <c r="G833" s="201" t="s">
        <v>176</v>
      </c>
      <c r="H833" s="202">
        <v>85.773</v>
      </c>
      <c r="I833" s="78"/>
      <c r="J833" s="203">
        <f>ROUND(I833*H833,2)</f>
        <v>0</v>
      </c>
      <c r="K833" s="200" t="s">
        <v>177</v>
      </c>
      <c r="L833" s="204"/>
      <c r="M833" s="205" t="s">
        <v>3</v>
      </c>
      <c r="N833" s="206" t="s">
        <v>47</v>
      </c>
      <c r="O833" s="169"/>
      <c r="P833" s="170">
        <f>O833*H833</f>
        <v>0</v>
      </c>
      <c r="Q833" s="170">
        <v>0.00553</v>
      </c>
      <c r="R833" s="170">
        <f>Q833*H833</f>
        <v>0.47432469</v>
      </c>
      <c r="S833" s="170">
        <v>0</v>
      </c>
      <c r="T833" s="171">
        <f>S833*H833</f>
        <v>0</v>
      </c>
      <c r="U833" s="89"/>
      <c r="V833" s="89"/>
      <c r="W833" s="89"/>
      <c r="X833" s="89"/>
      <c r="Y833" s="89"/>
      <c r="Z833" s="89"/>
      <c r="AA833" s="89"/>
      <c r="AB833" s="89"/>
      <c r="AC833" s="89"/>
      <c r="AD833" s="89"/>
      <c r="AE833" s="89"/>
      <c r="AR833" s="172" t="s">
        <v>353</v>
      </c>
      <c r="AT833" s="172" t="s">
        <v>248</v>
      </c>
      <c r="AU833" s="172" t="s">
        <v>179</v>
      </c>
      <c r="AY833" s="82" t="s">
        <v>171</v>
      </c>
      <c r="BE833" s="173">
        <f>IF(N833="základní",J833,0)</f>
        <v>0</v>
      </c>
      <c r="BF833" s="173">
        <f>IF(N833="snížená",J833,0)</f>
        <v>0</v>
      </c>
      <c r="BG833" s="173">
        <f>IF(N833="zákl. přenesená",J833,0)</f>
        <v>0</v>
      </c>
      <c r="BH833" s="173">
        <f>IF(N833="sníž. přenesená",J833,0)</f>
        <v>0</v>
      </c>
      <c r="BI833" s="173">
        <f>IF(N833="nulová",J833,0)</f>
        <v>0</v>
      </c>
      <c r="BJ833" s="82" t="s">
        <v>179</v>
      </c>
      <c r="BK833" s="173">
        <f>ROUND(I833*H833,2)</f>
        <v>0</v>
      </c>
      <c r="BL833" s="82" t="s">
        <v>261</v>
      </c>
      <c r="BM833" s="172" t="s">
        <v>956</v>
      </c>
    </row>
    <row r="834" spans="2:51" s="174" customFormat="1" ht="12">
      <c r="B834" s="175"/>
      <c r="D834" s="176" t="s">
        <v>181</v>
      </c>
      <c r="E834" s="177" t="s">
        <v>3</v>
      </c>
      <c r="F834" s="178" t="s">
        <v>481</v>
      </c>
      <c r="H834" s="177" t="s">
        <v>3</v>
      </c>
      <c r="L834" s="175"/>
      <c r="M834" s="179"/>
      <c r="N834" s="180"/>
      <c r="O834" s="180"/>
      <c r="P834" s="180"/>
      <c r="Q834" s="180"/>
      <c r="R834" s="180"/>
      <c r="S834" s="180"/>
      <c r="T834" s="181"/>
      <c r="AT834" s="177" t="s">
        <v>181</v>
      </c>
      <c r="AU834" s="177" t="s">
        <v>179</v>
      </c>
      <c r="AV834" s="174" t="s">
        <v>83</v>
      </c>
      <c r="AW834" s="174" t="s">
        <v>36</v>
      </c>
      <c r="AX834" s="174" t="s">
        <v>75</v>
      </c>
      <c r="AY834" s="177" t="s">
        <v>171</v>
      </c>
    </row>
    <row r="835" spans="2:51" s="182" customFormat="1" ht="12">
      <c r="B835" s="183"/>
      <c r="D835" s="176" t="s">
        <v>181</v>
      </c>
      <c r="E835" s="184" t="s">
        <v>3</v>
      </c>
      <c r="F835" s="185" t="s">
        <v>940</v>
      </c>
      <c r="H835" s="186">
        <v>59.185</v>
      </c>
      <c r="L835" s="183"/>
      <c r="M835" s="187"/>
      <c r="N835" s="188"/>
      <c r="O835" s="188"/>
      <c r="P835" s="188"/>
      <c r="Q835" s="188"/>
      <c r="R835" s="188"/>
      <c r="S835" s="188"/>
      <c r="T835" s="189"/>
      <c r="AT835" s="184" t="s">
        <v>181</v>
      </c>
      <c r="AU835" s="184" t="s">
        <v>179</v>
      </c>
      <c r="AV835" s="182" t="s">
        <v>179</v>
      </c>
      <c r="AW835" s="182" t="s">
        <v>36</v>
      </c>
      <c r="AX835" s="182" t="s">
        <v>75</v>
      </c>
      <c r="AY835" s="184" t="s">
        <v>171</v>
      </c>
    </row>
    <row r="836" spans="2:51" s="174" customFormat="1" ht="12">
      <c r="B836" s="175"/>
      <c r="D836" s="176" t="s">
        <v>181</v>
      </c>
      <c r="E836" s="177" t="s">
        <v>3</v>
      </c>
      <c r="F836" s="178" t="s">
        <v>957</v>
      </c>
      <c r="H836" s="177" t="s">
        <v>3</v>
      </c>
      <c r="L836" s="175"/>
      <c r="M836" s="179"/>
      <c r="N836" s="180"/>
      <c r="O836" s="180"/>
      <c r="P836" s="180"/>
      <c r="Q836" s="180"/>
      <c r="R836" s="180"/>
      <c r="S836" s="180"/>
      <c r="T836" s="181"/>
      <c r="AT836" s="177" t="s">
        <v>181</v>
      </c>
      <c r="AU836" s="177" t="s">
        <v>179</v>
      </c>
      <c r="AV836" s="174" t="s">
        <v>83</v>
      </c>
      <c r="AW836" s="174" t="s">
        <v>36</v>
      </c>
      <c r="AX836" s="174" t="s">
        <v>75</v>
      </c>
      <c r="AY836" s="177" t="s">
        <v>171</v>
      </c>
    </row>
    <row r="837" spans="2:51" s="182" customFormat="1" ht="12">
      <c r="B837" s="183"/>
      <c r="D837" s="176" t="s">
        <v>181</v>
      </c>
      <c r="E837" s="184" t="s">
        <v>3</v>
      </c>
      <c r="F837" s="185" t="s">
        <v>958</v>
      </c>
      <c r="H837" s="186">
        <v>15.4</v>
      </c>
      <c r="L837" s="183"/>
      <c r="M837" s="187"/>
      <c r="N837" s="188"/>
      <c r="O837" s="188"/>
      <c r="P837" s="188"/>
      <c r="Q837" s="188"/>
      <c r="R837" s="188"/>
      <c r="S837" s="188"/>
      <c r="T837" s="189"/>
      <c r="AT837" s="184" t="s">
        <v>181</v>
      </c>
      <c r="AU837" s="184" t="s">
        <v>179</v>
      </c>
      <c r="AV837" s="182" t="s">
        <v>179</v>
      </c>
      <c r="AW837" s="182" t="s">
        <v>36</v>
      </c>
      <c r="AX837" s="182" t="s">
        <v>75</v>
      </c>
      <c r="AY837" s="184" t="s">
        <v>171</v>
      </c>
    </row>
    <row r="838" spans="2:51" s="190" customFormat="1" ht="12">
      <c r="B838" s="191"/>
      <c r="D838" s="176" t="s">
        <v>181</v>
      </c>
      <c r="E838" s="192" t="s">
        <v>3</v>
      </c>
      <c r="F838" s="193" t="s">
        <v>184</v>
      </c>
      <c r="H838" s="194">
        <v>74.585</v>
      </c>
      <c r="L838" s="191"/>
      <c r="M838" s="195"/>
      <c r="N838" s="196"/>
      <c r="O838" s="196"/>
      <c r="P838" s="196"/>
      <c r="Q838" s="196"/>
      <c r="R838" s="196"/>
      <c r="S838" s="196"/>
      <c r="T838" s="197"/>
      <c r="AT838" s="192" t="s">
        <v>181</v>
      </c>
      <c r="AU838" s="192" t="s">
        <v>179</v>
      </c>
      <c r="AV838" s="190" t="s">
        <v>178</v>
      </c>
      <c r="AW838" s="190" t="s">
        <v>36</v>
      </c>
      <c r="AX838" s="190" t="s">
        <v>83</v>
      </c>
      <c r="AY838" s="192" t="s">
        <v>171</v>
      </c>
    </row>
    <row r="839" spans="2:51" s="182" customFormat="1" ht="12">
      <c r="B839" s="183"/>
      <c r="D839" s="176" t="s">
        <v>181</v>
      </c>
      <c r="F839" s="185" t="s">
        <v>959</v>
      </c>
      <c r="H839" s="186">
        <v>85.773</v>
      </c>
      <c r="L839" s="183"/>
      <c r="M839" s="187"/>
      <c r="N839" s="188"/>
      <c r="O839" s="188"/>
      <c r="P839" s="188"/>
      <c r="Q839" s="188"/>
      <c r="R839" s="188"/>
      <c r="S839" s="188"/>
      <c r="T839" s="189"/>
      <c r="AT839" s="184" t="s">
        <v>181</v>
      </c>
      <c r="AU839" s="184" t="s">
        <v>179</v>
      </c>
      <c r="AV839" s="182" t="s">
        <v>179</v>
      </c>
      <c r="AW839" s="182" t="s">
        <v>4</v>
      </c>
      <c r="AX839" s="182" t="s">
        <v>83</v>
      </c>
      <c r="AY839" s="184" t="s">
        <v>171</v>
      </c>
    </row>
    <row r="840" spans="1:65" s="92" customFormat="1" ht="24">
      <c r="A840" s="89"/>
      <c r="B840" s="90"/>
      <c r="C840" s="161" t="s">
        <v>960</v>
      </c>
      <c r="D840" s="161" t="s">
        <v>173</v>
      </c>
      <c r="E840" s="162" t="s">
        <v>961</v>
      </c>
      <c r="F840" s="163" t="s">
        <v>962</v>
      </c>
      <c r="G840" s="164" t="s">
        <v>176</v>
      </c>
      <c r="H840" s="165">
        <v>10.938</v>
      </c>
      <c r="I840" s="75"/>
      <c r="J840" s="166">
        <f>ROUND(I840*H840,2)</f>
        <v>0</v>
      </c>
      <c r="K840" s="163" t="s">
        <v>177</v>
      </c>
      <c r="L840" s="90"/>
      <c r="M840" s="167" t="s">
        <v>3</v>
      </c>
      <c r="N840" s="168" t="s">
        <v>47</v>
      </c>
      <c r="O840" s="169"/>
      <c r="P840" s="170">
        <f>O840*H840</f>
        <v>0</v>
      </c>
      <c r="Q840" s="170">
        <v>0.00094</v>
      </c>
      <c r="R840" s="170">
        <f>Q840*H840</f>
        <v>0.01028172</v>
      </c>
      <c r="S840" s="170">
        <v>0</v>
      </c>
      <c r="T840" s="171">
        <f>S840*H840</f>
        <v>0</v>
      </c>
      <c r="U840" s="89"/>
      <c r="V840" s="89"/>
      <c r="W840" s="89"/>
      <c r="X840" s="89"/>
      <c r="Y840" s="89"/>
      <c r="Z840" s="89"/>
      <c r="AA840" s="89"/>
      <c r="AB840" s="89"/>
      <c r="AC840" s="89"/>
      <c r="AD840" s="89"/>
      <c r="AE840" s="89"/>
      <c r="AR840" s="172" t="s">
        <v>261</v>
      </c>
      <c r="AT840" s="172" t="s">
        <v>173</v>
      </c>
      <c r="AU840" s="172" t="s">
        <v>179</v>
      </c>
      <c r="AY840" s="82" t="s">
        <v>171</v>
      </c>
      <c r="BE840" s="173">
        <f>IF(N840="základní",J840,0)</f>
        <v>0</v>
      </c>
      <c r="BF840" s="173">
        <f>IF(N840="snížená",J840,0)</f>
        <v>0</v>
      </c>
      <c r="BG840" s="173">
        <f>IF(N840="zákl. přenesená",J840,0)</f>
        <v>0</v>
      </c>
      <c r="BH840" s="173">
        <f>IF(N840="sníž. přenesená",J840,0)</f>
        <v>0</v>
      </c>
      <c r="BI840" s="173">
        <f>IF(N840="nulová",J840,0)</f>
        <v>0</v>
      </c>
      <c r="BJ840" s="82" t="s">
        <v>179</v>
      </c>
      <c r="BK840" s="173">
        <f>ROUND(I840*H840,2)</f>
        <v>0</v>
      </c>
      <c r="BL840" s="82" t="s">
        <v>261</v>
      </c>
      <c r="BM840" s="172" t="s">
        <v>963</v>
      </c>
    </row>
    <row r="841" spans="2:51" s="174" customFormat="1" ht="12">
      <c r="B841" s="175"/>
      <c r="D841" s="176" t="s">
        <v>181</v>
      </c>
      <c r="E841" s="177" t="s">
        <v>3</v>
      </c>
      <c r="F841" s="178" t="s">
        <v>481</v>
      </c>
      <c r="H841" s="177" t="s">
        <v>3</v>
      </c>
      <c r="L841" s="175"/>
      <c r="M841" s="179"/>
      <c r="N841" s="180"/>
      <c r="O841" s="180"/>
      <c r="P841" s="180"/>
      <c r="Q841" s="180"/>
      <c r="R841" s="180"/>
      <c r="S841" s="180"/>
      <c r="T841" s="181"/>
      <c r="AT841" s="177" t="s">
        <v>181</v>
      </c>
      <c r="AU841" s="177" t="s">
        <v>179</v>
      </c>
      <c r="AV841" s="174" t="s">
        <v>83</v>
      </c>
      <c r="AW841" s="174" t="s">
        <v>36</v>
      </c>
      <c r="AX841" s="174" t="s">
        <v>75</v>
      </c>
      <c r="AY841" s="177" t="s">
        <v>171</v>
      </c>
    </row>
    <row r="842" spans="2:51" s="182" customFormat="1" ht="12">
      <c r="B842" s="183"/>
      <c r="D842" s="176" t="s">
        <v>181</v>
      </c>
      <c r="E842" s="184" t="s">
        <v>3</v>
      </c>
      <c r="F842" s="185" t="s">
        <v>964</v>
      </c>
      <c r="H842" s="186">
        <v>10.938</v>
      </c>
      <c r="L842" s="183"/>
      <c r="M842" s="187"/>
      <c r="N842" s="188"/>
      <c r="O842" s="188"/>
      <c r="P842" s="188"/>
      <c r="Q842" s="188"/>
      <c r="R842" s="188"/>
      <c r="S842" s="188"/>
      <c r="T842" s="189"/>
      <c r="AT842" s="184" t="s">
        <v>181</v>
      </c>
      <c r="AU842" s="184" t="s">
        <v>179</v>
      </c>
      <c r="AV842" s="182" t="s">
        <v>179</v>
      </c>
      <c r="AW842" s="182" t="s">
        <v>36</v>
      </c>
      <c r="AX842" s="182" t="s">
        <v>75</v>
      </c>
      <c r="AY842" s="184" t="s">
        <v>171</v>
      </c>
    </row>
    <row r="843" spans="2:51" s="190" customFormat="1" ht="12">
      <c r="B843" s="191"/>
      <c r="D843" s="176" t="s">
        <v>181</v>
      </c>
      <c r="E843" s="192" t="s">
        <v>3</v>
      </c>
      <c r="F843" s="193" t="s">
        <v>184</v>
      </c>
      <c r="H843" s="194">
        <v>10.938</v>
      </c>
      <c r="L843" s="191"/>
      <c r="M843" s="195"/>
      <c r="N843" s="196"/>
      <c r="O843" s="196"/>
      <c r="P843" s="196"/>
      <c r="Q843" s="196"/>
      <c r="R843" s="196"/>
      <c r="S843" s="196"/>
      <c r="T843" s="197"/>
      <c r="AT843" s="192" t="s">
        <v>181</v>
      </c>
      <c r="AU843" s="192" t="s">
        <v>179</v>
      </c>
      <c r="AV843" s="190" t="s">
        <v>178</v>
      </c>
      <c r="AW843" s="190" t="s">
        <v>36</v>
      </c>
      <c r="AX843" s="190" t="s">
        <v>83</v>
      </c>
      <c r="AY843" s="192" t="s">
        <v>171</v>
      </c>
    </row>
    <row r="844" spans="1:65" s="92" customFormat="1" ht="24">
      <c r="A844" s="89"/>
      <c r="B844" s="90"/>
      <c r="C844" s="198" t="s">
        <v>965</v>
      </c>
      <c r="D844" s="198" t="s">
        <v>248</v>
      </c>
      <c r="E844" s="199" t="s">
        <v>966</v>
      </c>
      <c r="F844" s="200" t="s">
        <v>967</v>
      </c>
      <c r="G844" s="201" t="s">
        <v>176</v>
      </c>
      <c r="H844" s="202">
        <v>12.579</v>
      </c>
      <c r="I844" s="78"/>
      <c r="J844" s="203">
        <f>ROUND(I844*H844,2)</f>
        <v>0</v>
      </c>
      <c r="K844" s="200" t="s">
        <v>177</v>
      </c>
      <c r="L844" s="204"/>
      <c r="M844" s="205" t="s">
        <v>3</v>
      </c>
      <c r="N844" s="206" t="s">
        <v>47</v>
      </c>
      <c r="O844" s="169"/>
      <c r="P844" s="170">
        <f>O844*H844</f>
        <v>0</v>
      </c>
      <c r="Q844" s="170">
        <v>0.0053</v>
      </c>
      <c r="R844" s="170">
        <f>Q844*H844</f>
        <v>0.0666687</v>
      </c>
      <c r="S844" s="170">
        <v>0</v>
      </c>
      <c r="T844" s="171">
        <f>S844*H844</f>
        <v>0</v>
      </c>
      <c r="U844" s="89"/>
      <c r="V844" s="89"/>
      <c r="W844" s="89"/>
      <c r="X844" s="89"/>
      <c r="Y844" s="89"/>
      <c r="Z844" s="89"/>
      <c r="AA844" s="89"/>
      <c r="AB844" s="89"/>
      <c r="AC844" s="89"/>
      <c r="AD844" s="89"/>
      <c r="AE844" s="89"/>
      <c r="AR844" s="172" t="s">
        <v>353</v>
      </c>
      <c r="AT844" s="172" t="s">
        <v>248</v>
      </c>
      <c r="AU844" s="172" t="s">
        <v>179</v>
      </c>
      <c r="AY844" s="82" t="s">
        <v>171</v>
      </c>
      <c r="BE844" s="173">
        <f>IF(N844="základní",J844,0)</f>
        <v>0</v>
      </c>
      <c r="BF844" s="173">
        <f>IF(N844="snížená",J844,0)</f>
        <v>0</v>
      </c>
      <c r="BG844" s="173">
        <f>IF(N844="zákl. přenesená",J844,0)</f>
        <v>0</v>
      </c>
      <c r="BH844" s="173">
        <f>IF(N844="sníž. přenesená",J844,0)</f>
        <v>0</v>
      </c>
      <c r="BI844" s="173">
        <f>IF(N844="nulová",J844,0)</f>
        <v>0</v>
      </c>
      <c r="BJ844" s="82" t="s">
        <v>179</v>
      </c>
      <c r="BK844" s="173">
        <f>ROUND(I844*H844,2)</f>
        <v>0</v>
      </c>
      <c r="BL844" s="82" t="s">
        <v>261</v>
      </c>
      <c r="BM844" s="172" t="s">
        <v>968</v>
      </c>
    </row>
    <row r="845" spans="2:51" s="182" customFormat="1" ht="12">
      <c r="B845" s="183"/>
      <c r="D845" s="176" t="s">
        <v>181</v>
      </c>
      <c r="F845" s="185" t="s">
        <v>969</v>
      </c>
      <c r="H845" s="186">
        <v>12.579</v>
      </c>
      <c r="L845" s="183"/>
      <c r="M845" s="187"/>
      <c r="N845" s="188"/>
      <c r="O845" s="188"/>
      <c r="P845" s="188"/>
      <c r="Q845" s="188"/>
      <c r="R845" s="188"/>
      <c r="S845" s="188"/>
      <c r="T845" s="189"/>
      <c r="AT845" s="184" t="s">
        <v>181</v>
      </c>
      <c r="AU845" s="184" t="s">
        <v>179</v>
      </c>
      <c r="AV845" s="182" t="s">
        <v>179</v>
      </c>
      <c r="AW845" s="182" t="s">
        <v>4</v>
      </c>
      <c r="AX845" s="182" t="s">
        <v>83</v>
      </c>
      <c r="AY845" s="184" t="s">
        <v>171</v>
      </c>
    </row>
    <row r="846" spans="1:65" s="92" customFormat="1" ht="24">
      <c r="A846" s="89"/>
      <c r="B846" s="90"/>
      <c r="C846" s="161" t="s">
        <v>970</v>
      </c>
      <c r="D846" s="161" t="s">
        <v>173</v>
      </c>
      <c r="E846" s="162" t="s">
        <v>971</v>
      </c>
      <c r="F846" s="163" t="s">
        <v>972</v>
      </c>
      <c r="G846" s="164" t="s">
        <v>284</v>
      </c>
      <c r="H846" s="165">
        <v>2</v>
      </c>
      <c r="I846" s="75"/>
      <c r="J846" s="166">
        <f>ROUND(I846*H846,2)</f>
        <v>0</v>
      </c>
      <c r="K846" s="163" t="s">
        <v>177</v>
      </c>
      <c r="L846" s="90"/>
      <c r="M846" s="167" t="s">
        <v>3</v>
      </c>
      <c r="N846" s="168" t="s">
        <v>47</v>
      </c>
      <c r="O846" s="169"/>
      <c r="P846" s="170">
        <f>O846*H846</f>
        <v>0</v>
      </c>
      <c r="Q846" s="170">
        <v>7E-05</v>
      </c>
      <c r="R846" s="170">
        <f>Q846*H846</f>
        <v>0.00014</v>
      </c>
      <c r="S846" s="170">
        <v>0</v>
      </c>
      <c r="T846" s="171">
        <f>S846*H846</f>
        <v>0</v>
      </c>
      <c r="U846" s="89"/>
      <c r="V846" s="89"/>
      <c r="W846" s="89"/>
      <c r="X846" s="89"/>
      <c r="Y846" s="89"/>
      <c r="Z846" s="89"/>
      <c r="AA846" s="89"/>
      <c r="AB846" s="89"/>
      <c r="AC846" s="89"/>
      <c r="AD846" s="89"/>
      <c r="AE846" s="89"/>
      <c r="AR846" s="172" t="s">
        <v>261</v>
      </c>
      <c r="AT846" s="172" t="s">
        <v>173</v>
      </c>
      <c r="AU846" s="172" t="s">
        <v>179</v>
      </c>
      <c r="AY846" s="82" t="s">
        <v>171</v>
      </c>
      <c r="BE846" s="173">
        <f>IF(N846="základní",J846,0)</f>
        <v>0</v>
      </c>
      <c r="BF846" s="173">
        <f>IF(N846="snížená",J846,0)</f>
        <v>0</v>
      </c>
      <c r="BG846" s="173">
        <f>IF(N846="zákl. přenesená",J846,0)</f>
        <v>0</v>
      </c>
      <c r="BH846" s="173">
        <f>IF(N846="sníž. přenesená",J846,0)</f>
        <v>0</v>
      </c>
      <c r="BI846" s="173">
        <f>IF(N846="nulová",J846,0)</f>
        <v>0</v>
      </c>
      <c r="BJ846" s="82" t="s">
        <v>179</v>
      </c>
      <c r="BK846" s="173">
        <f>ROUND(I846*H846,2)</f>
        <v>0</v>
      </c>
      <c r="BL846" s="82" t="s">
        <v>261</v>
      </c>
      <c r="BM846" s="172" t="s">
        <v>973</v>
      </c>
    </row>
    <row r="847" spans="1:65" s="92" customFormat="1" ht="16.5" customHeight="1">
      <c r="A847" s="89"/>
      <c r="B847" s="90"/>
      <c r="C847" s="198" t="s">
        <v>974</v>
      </c>
      <c r="D847" s="198" t="s">
        <v>248</v>
      </c>
      <c r="E847" s="199" t="s">
        <v>975</v>
      </c>
      <c r="F847" s="200" t="s">
        <v>976</v>
      </c>
      <c r="G847" s="201" t="s">
        <v>284</v>
      </c>
      <c r="H847" s="202">
        <v>2</v>
      </c>
      <c r="I847" s="78"/>
      <c r="J847" s="203">
        <f>ROUND(I847*H847,2)</f>
        <v>0</v>
      </c>
      <c r="K847" s="200" t="s">
        <v>177</v>
      </c>
      <c r="L847" s="204"/>
      <c r="M847" s="205" t="s">
        <v>3</v>
      </c>
      <c r="N847" s="206" t="s">
        <v>47</v>
      </c>
      <c r="O847" s="169"/>
      <c r="P847" s="170">
        <f>O847*H847</f>
        <v>0</v>
      </c>
      <c r="Q847" s="170">
        <v>0.0009</v>
      </c>
      <c r="R847" s="170">
        <f>Q847*H847</f>
        <v>0.0018</v>
      </c>
      <c r="S847" s="170">
        <v>0</v>
      </c>
      <c r="T847" s="171">
        <f>S847*H847</f>
        <v>0</v>
      </c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  <c r="AE847" s="89"/>
      <c r="AR847" s="172" t="s">
        <v>353</v>
      </c>
      <c r="AT847" s="172" t="s">
        <v>248</v>
      </c>
      <c r="AU847" s="172" t="s">
        <v>179</v>
      </c>
      <c r="AY847" s="82" t="s">
        <v>171</v>
      </c>
      <c r="BE847" s="173">
        <f>IF(N847="základní",J847,0)</f>
        <v>0</v>
      </c>
      <c r="BF847" s="173">
        <f>IF(N847="snížená",J847,0)</f>
        <v>0</v>
      </c>
      <c r="BG847" s="173">
        <f>IF(N847="zákl. přenesená",J847,0)</f>
        <v>0</v>
      </c>
      <c r="BH847" s="173">
        <f>IF(N847="sníž. přenesená",J847,0)</f>
        <v>0</v>
      </c>
      <c r="BI847" s="173">
        <f>IF(N847="nulová",J847,0)</f>
        <v>0</v>
      </c>
      <c r="BJ847" s="82" t="s">
        <v>179</v>
      </c>
      <c r="BK847" s="173">
        <f>ROUND(I847*H847,2)</f>
        <v>0</v>
      </c>
      <c r="BL847" s="82" t="s">
        <v>261</v>
      </c>
      <c r="BM847" s="172" t="s">
        <v>977</v>
      </c>
    </row>
    <row r="848" spans="1:65" s="92" customFormat="1" ht="24">
      <c r="A848" s="89"/>
      <c r="B848" s="90"/>
      <c r="C848" s="161" t="s">
        <v>978</v>
      </c>
      <c r="D848" s="161" t="s">
        <v>173</v>
      </c>
      <c r="E848" s="162" t="s">
        <v>979</v>
      </c>
      <c r="F848" s="163" t="s">
        <v>980</v>
      </c>
      <c r="G848" s="164" t="s">
        <v>284</v>
      </c>
      <c r="H848" s="165">
        <v>2</v>
      </c>
      <c r="I848" s="75"/>
      <c r="J848" s="166">
        <f>ROUND(I848*H848,2)</f>
        <v>0</v>
      </c>
      <c r="K848" s="163" t="s">
        <v>177</v>
      </c>
      <c r="L848" s="90"/>
      <c r="M848" s="167" t="s">
        <v>3</v>
      </c>
      <c r="N848" s="168" t="s">
        <v>47</v>
      </c>
      <c r="O848" s="169"/>
      <c r="P848" s="170">
        <f>O848*H848</f>
        <v>0</v>
      </c>
      <c r="Q848" s="170">
        <v>0</v>
      </c>
      <c r="R848" s="170">
        <f>Q848*H848</f>
        <v>0</v>
      </c>
      <c r="S848" s="170">
        <v>0</v>
      </c>
      <c r="T848" s="171">
        <f>S848*H848</f>
        <v>0</v>
      </c>
      <c r="U848" s="89"/>
      <c r="V848" s="89"/>
      <c r="W848" s="89"/>
      <c r="X848" s="89"/>
      <c r="Y848" s="89"/>
      <c r="Z848" s="89"/>
      <c r="AA848" s="89"/>
      <c r="AB848" s="89"/>
      <c r="AC848" s="89"/>
      <c r="AD848" s="89"/>
      <c r="AE848" s="89"/>
      <c r="AR848" s="172" t="s">
        <v>261</v>
      </c>
      <c r="AT848" s="172" t="s">
        <v>173</v>
      </c>
      <c r="AU848" s="172" t="s">
        <v>179</v>
      </c>
      <c r="AY848" s="82" t="s">
        <v>171</v>
      </c>
      <c r="BE848" s="173">
        <f>IF(N848="základní",J848,0)</f>
        <v>0</v>
      </c>
      <c r="BF848" s="173">
        <f>IF(N848="snížená",J848,0)</f>
        <v>0</v>
      </c>
      <c r="BG848" s="173">
        <f>IF(N848="zákl. přenesená",J848,0)</f>
        <v>0</v>
      </c>
      <c r="BH848" s="173">
        <f>IF(N848="sníž. přenesená",J848,0)</f>
        <v>0</v>
      </c>
      <c r="BI848" s="173">
        <f>IF(N848="nulová",J848,0)</f>
        <v>0</v>
      </c>
      <c r="BJ848" s="82" t="s">
        <v>179</v>
      </c>
      <c r="BK848" s="173">
        <f>ROUND(I848*H848,2)</f>
        <v>0</v>
      </c>
      <c r="BL848" s="82" t="s">
        <v>261</v>
      </c>
      <c r="BM848" s="172" t="s">
        <v>981</v>
      </c>
    </row>
    <row r="849" spans="1:65" s="92" customFormat="1" ht="16.5" customHeight="1">
      <c r="A849" s="89"/>
      <c r="B849" s="90"/>
      <c r="C849" s="198" t="s">
        <v>982</v>
      </c>
      <c r="D849" s="198" t="s">
        <v>248</v>
      </c>
      <c r="E849" s="199" t="s">
        <v>983</v>
      </c>
      <c r="F849" s="200" t="s">
        <v>984</v>
      </c>
      <c r="G849" s="201" t="s">
        <v>284</v>
      </c>
      <c r="H849" s="202">
        <v>2</v>
      </c>
      <c r="I849" s="78"/>
      <c r="J849" s="203">
        <f>ROUND(I849*H849,2)</f>
        <v>0</v>
      </c>
      <c r="K849" s="200" t="s">
        <v>177</v>
      </c>
      <c r="L849" s="204"/>
      <c r="M849" s="205" t="s">
        <v>3</v>
      </c>
      <c r="N849" s="206" t="s">
        <v>47</v>
      </c>
      <c r="O849" s="169"/>
      <c r="P849" s="170">
        <f>O849*H849</f>
        <v>0</v>
      </c>
      <c r="Q849" s="170">
        <v>0.00032</v>
      </c>
      <c r="R849" s="170">
        <f>Q849*H849</f>
        <v>0.00064</v>
      </c>
      <c r="S849" s="170">
        <v>0</v>
      </c>
      <c r="T849" s="171">
        <f>S849*H849</f>
        <v>0</v>
      </c>
      <c r="U849" s="89"/>
      <c r="V849" s="89"/>
      <c r="W849" s="89"/>
      <c r="X849" s="89"/>
      <c r="Y849" s="89"/>
      <c r="Z849" s="89"/>
      <c r="AA849" s="89"/>
      <c r="AB849" s="89"/>
      <c r="AC849" s="89"/>
      <c r="AD849" s="89"/>
      <c r="AE849" s="89"/>
      <c r="AR849" s="172" t="s">
        <v>353</v>
      </c>
      <c r="AT849" s="172" t="s">
        <v>248</v>
      </c>
      <c r="AU849" s="172" t="s">
        <v>179</v>
      </c>
      <c r="AY849" s="82" t="s">
        <v>171</v>
      </c>
      <c r="BE849" s="173">
        <f>IF(N849="základní",J849,0)</f>
        <v>0</v>
      </c>
      <c r="BF849" s="173">
        <f>IF(N849="snížená",J849,0)</f>
        <v>0</v>
      </c>
      <c r="BG849" s="173">
        <f>IF(N849="zákl. přenesená",J849,0)</f>
        <v>0</v>
      </c>
      <c r="BH849" s="173">
        <f>IF(N849="sníž. přenesená",J849,0)</f>
        <v>0</v>
      </c>
      <c r="BI849" s="173">
        <f>IF(N849="nulová",J849,0)</f>
        <v>0</v>
      </c>
      <c r="BJ849" s="82" t="s">
        <v>179</v>
      </c>
      <c r="BK849" s="173">
        <f>ROUND(I849*H849,2)</f>
        <v>0</v>
      </c>
      <c r="BL849" s="82" t="s">
        <v>261</v>
      </c>
      <c r="BM849" s="172" t="s">
        <v>985</v>
      </c>
    </row>
    <row r="850" spans="1:65" s="92" customFormat="1" ht="24">
      <c r="A850" s="89"/>
      <c r="B850" s="90"/>
      <c r="C850" s="161" t="s">
        <v>986</v>
      </c>
      <c r="D850" s="161" t="s">
        <v>173</v>
      </c>
      <c r="E850" s="162" t="s">
        <v>987</v>
      </c>
      <c r="F850" s="163" t="s">
        <v>988</v>
      </c>
      <c r="G850" s="164" t="s">
        <v>222</v>
      </c>
      <c r="H850" s="165">
        <v>1.009</v>
      </c>
      <c r="I850" s="75"/>
      <c r="J850" s="166">
        <f>ROUND(I850*H850,2)</f>
        <v>0</v>
      </c>
      <c r="K850" s="163" t="s">
        <v>177</v>
      </c>
      <c r="L850" s="90"/>
      <c r="M850" s="167" t="s">
        <v>3</v>
      </c>
      <c r="N850" s="168" t="s">
        <v>47</v>
      </c>
      <c r="O850" s="169"/>
      <c r="P850" s="170">
        <f>O850*H850</f>
        <v>0</v>
      </c>
      <c r="Q850" s="170">
        <v>0</v>
      </c>
      <c r="R850" s="170">
        <f>Q850*H850</f>
        <v>0</v>
      </c>
      <c r="S850" s="170">
        <v>0</v>
      </c>
      <c r="T850" s="171">
        <f>S850*H850</f>
        <v>0</v>
      </c>
      <c r="U850" s="89"/>
      <c r="V850" s="89"/>
      <c r="W850" s="89"/>
      <c r="X850" s="89"/>
      <c r="Y850" s="89"/>
      <c r="Z850" s="89"/>
      <c r="AA850" s="89"/>
      <c r="AB850" s="89"/>
      <c r="AC850" s="89"/>
      <c r="AD850" s="89"/>
      <c r="AE850" s="89"/>
      <c r="AR850" s="172" t="s">
        <v>261</v>
      </c>
      <c r="AT850" s="172" t="s">
        <v>173</v>
      </c>
      <c r="AU850" s="172" t="s">
        <v>179</v>
      </c>
      <c r="AY850" s="82" t="s">
        <v>171</v>
      </c>
      <c r="BE850" s="173">
        <f>IF(N850="základní",J850,0)</f>
        <v>0</v>
      </c>
      <c r="BF850" s="173">
        <f>IF(N850="snížená",J850,0)</f>
        <v>0</v>
      </c>
      <c r="BG850" s="173">
        <f>IF(N850="zákl. přenesená",J850,0)</f>
        <v>0</v>
      </c>
      <c r="BH850" s="173">
        <f>IF(N850="sníž. přenesená",J850,0)</f>
        <v>0</v>
      </c>
      <c r="BI850" s="173">
        <f>IF(N850="nulová",J850,0)</f>
        <v>0</v>
      </c>
      <c r="BJ850" s="82" t="s">
        <v>179</v>
      </c>
      <c r="BK850" s="173">
        <f>ROUND(I850*H850,2)</f>
        <v>0</v>
      </c>
      <c r="BL850" s="82" t="s">
        <v>261</v>
      </c>
      <c r="BM850" s="172" t="s">
        <v>989</v>
      </c>
    </row>
    <row r="851" spans="2:63" s="148" customFormat="1" ht="22.9" customHeight="1">
      <c r="B851" s="149"/>
      <c r="D851" s="150" t="s">
        <v>74</v>
      </c>
      <c r="E851" s="159" t="s">
        <v>990</v>
      </c>
      <c r="F851" s="159" t="s">
        <v>991</v>
      </c>
      <c r="J851" s="160">
        <f>BK851</f>
        <v>0</v>
      </c>
      <c r="L851" s="149"/>
      <c r="M851" s="153"/>
      <c r="N851" s="154"/>
      <c r="O851" s="154"/>
      <c r="P851" s="155">
        <f>SUM(P852:P946)</f>
        <v>0</v>
      </c>
      <c r="Q851" s="154"/>
      <c r="R851" s="155">
        <f>SUM(R852:R946)</f>
        <v>14.74604881</v>
      </c>
      <c r="S851" s="154"/>
      <c r="T851" s="156">
        <f>SUM(T852:T946)</f>
        <v>0</v>
      </c>
      <c r="AR851" s="150" t="s">
        <v>179</v>
      </c>
      <c r="AT851" s="157" t="s">
        <v>74</v>
      </c>
      <c r="AU851" s="157" t="s">
        <v>83</v>
      </c>
      <c r="AY851" s="150" t="s">
        <v>171</v>
      </c>
      <c r="BK851" s="158">
        <f>SUM(BK852:BK946)</f>
        <v>0</v>
      </c>
    </row>
    <row r="852" spans="1:65" s="92" customFormat="1" ht="24">
      <c r="A852" s="89"/>
      <c r="B852" s="90"/>
      <c r="C852" s="161" t="s">
        <v>992</v>
      </c>
      <c r="D852" s="161" t="s">
        <v>173</v>
      </c>
      <c r="E852" s="162" t="s">
        <v>993</v>
      </c>
      <c r="F852" s="163" t="s">
        <v>994</v>
      </c>
      <c r="G852" s="164" t="s">
        <v>176</v>
      </c>
      <c r="H852" s="165">
        <v>226.89</v>
      </c>
      <c r="I852" s="75"/>
      <c r="J852" s="166">
        <f>ROUND(I852*H852,2)</f>
        <v>0</v>
      </c>
      <c r="K852" s="163" t="s">
        <v>177</v>
      </c>
      <c r="L852" s="90"/>
      <c r="M852" s="167" t="s">
        <v>3</v>
      </c>
      <c r="N852" s="168" t="s">
        <v>47</v>
      </c>
      <c r="O852" s="169"/>
      <c r="P852" s="170">
        <f>O852*H852</f>
        <v>0</v>
      </c>
      <c r="Q852" s="170">
        <v>0</v>
      </c>
      <c r="R852" s="170">
        <f>Q852*H852</f>
        <v>0</v>
      </c>
      <c r="S852" s="170">
        <v>0</v>
      </c>
      <c r="T852" s="171">
        <f>S852*H852</f>
        <v>0</v>
      </c>
      <c r="U852" s="89"/>
      <c r="V852" s="89"/>
      <c r="W852" s="89"/>
      <c r="X852" s="89"/>
      <c r="Y852" s="89"/>
      <c r="Z852" s="89"/>
      <c r="AA852" s="89"/>
      <c r="AB852" s="89"/>
      <c r="AC852" s="89"/>
      <c r="AD852" s="89"/>
      <c r="AE852" s="89"/>
      <c r="AR852" s="172" t="s">
        <v>261</v>
      </c>
      <c r="AT852" s="172" t="s">
        <v>173</v>
      </c>
      <c r="AU852" s="172" t="s">
        <v>179</v>
      </c>
      <c r="AY852" s="82" t="s">
        <v>171</v>
      </c>
      <c r="BE852" s="173">
        <f>IF(N852="základní",J852,0)</f>
        <v>0</v>
      </c>
      <c r="BF852" s="173">
        <f>IF(N852="snížená",J852,0)</f>
        <v>0</v>
      </c>
      <c r="BG852" s="173">
        <f>IF(N852="zákl. přenesená",J852,0)</f>
        <v>0</v>
      </c>
      <c r="BH852" s="173">
        <f>IF(N852="sníž. přenesená",J852,0)</f>
        <v>0</v>
      </c>
      <c r="BI852" s="173">
        <f>IF(N852="nulová",J852,0)</f>
        <v>0</v>
      </c>
      <c r="BJ852" s="82" t="s">
        <v>179</v>
      </c>
      <c r="BK852" s="173">
        <f>ROUND(I852*H852,2)</f>
        <v>0</v>
      </c>
      <c r="BL852" s="82" t="s">
        <v>261</v>
      </c>
      <c r="BM852" s="172" t="s">
        <v>995</v>
      </c>
    </row>
    <row r="853" spans="2:51" s="174" customFormat="1" ht="12">
      <c r="B853" s="175"/>
      <c r="D853" s="176" t="s">
        <v>181</v>
      </c>
      <c r="E853" s="177" t="s">
        <v>3</v>
      </c>
      <c r="F853" s="178" t="s">
        <v>768</v>
      </c>
      <c r="H853" s="177" t="s">
        <v>3</v>
      </c>
      <c r="L853" s="175"/>
      <c r="M853" s="179"/>
      <c r="N853" s="180"/>
      <c r="O853" s="180"/>
      <c r="P853" s="180"/>
      <c r="Q853" s="180"/>
      <c r="R853" s="180"/>
      <c r="S853" s="180"/>
      <c r="T853" s="181"/>
      <c r="AT853" s="177" t="s">
        <v>181</v>
      </c>
      <c r="AU853" s="177" t="s">
        <v>179</v>
      </c>
      <c r="AV853" s="174" t="s">
        <v>83</v>
      </c>
      <c r="AW853" s="174" t="s">
        <v>36</v>
      </c>
      <c r="AX853" s="174" t="s">
        <v>75</v>
      </c>
      <c r="AY853" s="177" t="s">
        <v>171</v>
      </c>
    </row>
    <row r="854" spans="2:51" s="182" customFormat="1" ht="12">
      <c r="B854" s="183"/>
      <c r="D854" s="176" t="s">
        <v>181</v>
      </c>
      <c r="E854" s="184" t="s">
        <v>3</v>
      </c>
      <c r="F854" s="185" t="s">
        <v>996</v>
      </c>
      <c r="H854" s="186">
        <v>226.89</v>
      </c>
      <c r="L854" s="183"/>
      <c r="M854" s="187"/>
      <c r="N854" s="188"/>
      <c r="O854" s="188"/>
      <c r="P854" s="188"/>
      <c r="Q854" s="188"/>
      <c r="R854" s="188"/>
      <c r="S854" s="188"/>
      <c r="T854" s="189"/>
      <c r="AT854" s="184" t="s">
        <v>181</v>
      </c>
      <c r="AU854" s="184" t="s">
        <v>179</v>
      </c>
      <c r="AV854" s="182" t="s">
        <v>179</v>
      </c>
      <c r="AW854" s="182" t="s">
        <v>36</v>
      </c>
      <c r="AX854" s="182" t="s">
        <v>75</v>
      </c>
      <c r="AY854" s="184" t="s">
        <v>171</v>
      </c>
    </row>
    <row r="855" spans="2:51" s="190" customFormat="1" ht="12">
      <c r="B855" s="191"/>
      <c r="D855" s="176" t="s">
        <v>181</v>
      </c>
      <c r="E855" s="192" t="s">
        <v>3</v>
      </c>
      <c r="F855" s="193" t="s">
        <v>184</v>
      </c>
      <c r="H855" s="194">
        <v>226.89</v>
      </c>
      <c r="L855" s="191"/>
      <c r="M855" s="195"/>
      <c r="N855" s="196"/>
      <c r="O855" s="196"/>
      <c r="P855" s="196"/>
      <c r="Q855" s="196"/>
      <c r="R855" s="196"/>
      <c r="S855" s="196"/>
      <c r="T855" s="197"/>
      <c r="AT855" s="192" t="s">
        <v>181</v>
      </c>
      <c r="AU855" s="192" t="s">
        <v>179</v>
      </c>
      <c r="AV855" s="190" t="s">
        <v>178</v>
      </c>
      <c r="AW855" s="190" t="s">
        <v>36</v>
      </c>
      <c r="AX855" s="190" t="s">
        <v>83</v>
      </c>
      <c r="AY855" s="192" t="s">
        <v>171</v>
      </c>
    </row>
    <row r="856" spans="1:65" s="92" customFormat="1" ht="16.5" customHeight="1">
      <c r="A856" s="89"/>
      <c r="B856" s="90"/>
      <c r="C856" s="198" t="s">
        <v>997</v>
      </c>
      <c r="D856" s="198" t="s">
        <v>248</v>
      </c>
      <c r="E856" s="199" t="s">
        <v>998</v>
      </c>
      <c r="F856" s="200" t="s">
        <v>999</v>
      </c>
      <c r="G856" s="201" t="s">
        <v>176</v>
      </c>
      <c r="H856" s="202">
        <v>238.235</v>
      </c>
      <c r="I856" s="78"/>
      <c r="J856" s="203">
        <f>ROUND(I856*H856,2)</f>
        <v>0</v>
      </c>
      <c r="K856" s="200" t="s">
        <v>177</v>
      </c>
      <c r="L856" s="204"/>
      <c r="M856" s="205" t="s">
        <v>3</v>
      </c>
      <c r="N856" s="206" t="s">
        <v>47</v>
      </c>
      <c r="O856" s="169"/>
      <c r="P856" s="170">
        <f>O856*H856</f>
        <v>0</v>
      </c>
      <c r="Q856" s="170">
        <v>0.016</v>
      </c>
      <c r="R856" s="170">
        <f>Q856*H856</f>
        <v>3.8117600000000005</v>
      </c>
      <c r="S856" s="170">
        <v>0</v>
      </c>
      <c r="T856" s="171">
        <f>S856*H856</f>
        <v>0</v>
      </c>
      <c r="U856" s="89"/>
      <c r="V856" s="89"/>
      <c r="W856" s="89"/>
      <c r="X856" s="89"/>
      <c r="Y856" s="89"/>
      <c r="Z856" s="89"/>
      <c r="AA856" s="89"/>
      <c r="AB856" s="89"/>
      <c r="AC856" s="89"/>
      <c r="AD856" s="89"/>
      <c r="AE856" s="89"/>
      <c r="AR856" s="172" t="s">
        <v>353</v>
      </c>
      <c r="AT856" s="172" t="s">
        <v>248</v>
      </c>
      <c r="AU856" s="172" t="s">
        <v>179</v>
      </c>
      <c r="AY856" s="82" t="s">
        <v>171</v>
      </c>
      <c r="BE856" s="173">
        <f>IF(N856="základní",J856,0)</f>
        <v>0</v>
      </c>
      <c r="BF856" s="173">
        <f>IF(N856="snížená",J856,0)</f>
        <v>0</v>
      </c>
      <c r="BG856" s="173">
        <f>IF(N856="zákl. přenesená",J856,0)</f>
        <v>0</v>
      </c>
      <c r="BH856" s="173">
        <f>IF(N856="sníž. přenesená",J856,0)</f>
        <v>0</v>
      </c>
      <c r="BI856" s="173">
        <f>IF(N856="nulová",J856,0)</f>
        <v>0</v>
      </c>
      <c r="BJ856" s="82" t="s">
        <v>179</v>
      </c>
      <c r="BK856" s="173">
        <f>ROUND(I856*H856,2)</f>
        <v>0</v>
      </c>
      <c r="BL856" s="82" t="s">
        <v>261</v>
      </c>
      <c r="BM856" s="172" t="s">
        <v>1000</v>
      </c>
    </row>
    <row r="857" spans="2:51" s="182" customFormat="1" ht="12">
      <c r="B857" s="183"/>
      <c r="D857" s="176" t="s">
        <v>181</v>
      </c>
      <c r="F857" s="185" t="s">
        <v>1001</v>
      </c>
      <c r="H857" s="186">
        <v>238.235</v>
      </c>
      <c r="L857" s="183"/>
      <c r="M857" s="187"/>
      <c r="N857" s="188"/>
      <c r="O857" s="188"/>
      <c r="P857" s="188"/>
      <c r="Q857" s="188"/>
      <c r="R857" s="188"/>
      <c r="S857" s="188"/>
      <c r="T857" s="189"/>
      <c r="AT857" s="184" t="s">
        <v>181</v>
      </c>
      <c r="AU857" s="184" t="s">
        <v>179</v>
      </c>
      <c r="AV857" s="182" t="s">
        <v>179</v>
      </c>
      <c r="AW857" s="182" t="s">
        <v>4</v>
      </c>
      <c r="AX857" s="182" t="s">
        <v>83</v>
      </c>
      <c r="AY857" s="184" t="s">
        <v>171</v>
      </c>
    </row>
    <row r="858" spans="1:65" s="92" customFormat="1" ht="24">
      <c r="A858" s="89"/>
      <c r="B858" s="90"/>
      <c r="C858" s="161" t="s">
        <v>1002</v>
      </c>
      <c r="D858" s="161" t="s">
        <v>173</v>
      </c>
      <c r="E858" s="162" t="s">
        <v>1003</v>
      </c>
      <c r="F858" s="163" t="s">
        <v>1004</v>
      </c>
      <c r="G858" s="164" t="s">
        <v>176</v>
      </c>
      <c r="H858" s="165">
        <v>302.63</v>
      </c>
      <c r="I858" s="75"/>
      <c r="J858" s="166">
        <f>ROUND(I858*H858,2)</f>
        <v>0</v>
      </c>
      <c r="K858" s="163" t="s">
        <v>177</v>
      </c>
      <c r="L858" s="90"/>
      <c r="M858" s="167" t="s">
        <v>3</v>
      </c>
      <c r="N858" s="168" t="s">
        <v>47</v>
      </c>
      <c r="O858" s="169"/>
      <c r="P858" s="170">
        <f>O858*H858</f>
        <v>0</v>
      </c>
      <c r="Q858" s="170">
        <v>0</v>
      </c>
      <c r="R858" s="170">
        <f>Q858*H858</f>
        <v>0</v>
      </c>
      <c r="S858" s="170">
        <v>0</v>
      </c>
      <c r="T858" s="171">
        <f>S858*H858</f>
        <v>0</v>
      </c>
      <c r="U858" s="89"/>
      <c r="V858" s="89"/>
      <c r="W858" s="89"/>
      <c r="X858" s="89"/>
      <c r="Y858" s="89"/>
      <c r="Z858" s="89"/>
      <c r="AA858" s="89"/>
      <c r="AB858" s="89"/>
      <c r="AC858" s="89"/>
      <c r="AD858" s="89"/>
      <c r="AE858" s="89"/>
      <c r="AR858" s="172" t="s">
        <v>261</v>
      </c>
      <c r="AT858" s="172" t="s">
        <v>173</v>
      </c>
      <c r="AU858" s="172" t="s">
        <v>179</v>
      </c>
      <c r="AY858" s="82" t="s">
        <v>171</v>
      </c>
      <c r="BE858" s="173">
        <f>IF(N858="základní",J858,0)</f>
        <v>0</v>
      </c>
      <c r="BF858" s="173">
        <f>IF(N858="snížená",J858,0)</f>
        <v>0</v>
      </c>
      <c r="BG858" s="173">
        <f>IF(N858="zákl. přenesená",J858,0)</f>
        <v>0</v>
      </c>
      <c r="BH858" s="173">
        <f>IF(N858="sníž. přenesená",J858,0)</f>
        <v>0</v>
      </c>
      <c r="BI858" s="173">
        <f>IF(N858="nulová",J858,0)</f>
        <v>0</v>
      </c>
      <c r="BJ858" s="82" t="s">
        <v>179</v>
      </c>
      <c r="BK858" s="173">
        <f>ROUND(I858*H858,2)</f>
        <v>0</v>
      </c>
      <c r="BL858" s="82" t="s">
        <v>261</v>
      </c>
      <c r="BM858" s="172" t="s">
        <v>1005</v>
      </c>
    </row>
    <row r="859" spans="2:51" s="174" customFormat="1" ht="12">
      <c r="B859" s="175"/>
      <c r="D859" s="176" t="s">
        <v>181</v>
      </c>
      <c r="E859" s="177" t="s">
        <v>3</v>
      </c>
      <c r="F859" s="178" t="s">
        <v>751</v>
      </c>
      <c r="H859" s="177" t="s">
        <v>3</v>
      </c>
      <c r="L859" s="175"/>
      <c r="M859" s="179"/>
      <c r="N859" s="180"/>
      <c r="O859" s="180"/>
      <c r="P859" s="180"/>
      <c r="Q859" s="180"/>
      <c r="R859" s="180"/>
      <c r="S859" s="180"/>
      <c r="T859" s="181"/>
      <c r="AT859" s="177" t="s">
        <v>181</v>
      </c>
      <c r="AU859" s="177" t="s">
        <v>179</v>
      </c>
      <c r="AV859" s="174" t="s">
        <v>83</v>
      </c>
      <c r="AW859" s="174" t="s">
        <v>36</v>
      </c>
      <c r="AX859" s="174" t="s">
        <v>75</v>
      </c>
      <c r="AY859" s="177" t="s">
        <v>171</v>
      </c>
    </row>
    <row r="860" spans="2:51" s="182" customFormat="1" ht="12">
      <c r="B860" s="183"/>
      <c r="D860" s="176" t="s">
        <v>181</v>
      </c>
      <c r="E860" s="184" t="s">
        <v>3</v>
      </c>
      <c r="F860" s="185" t="s">
        <v>1006</v>
      </c>
      <c r="H860" s="186">
        <v>179.3</v>
      </c>
      <c r="L860" s="183"/>
      <c r="M860" s="187"/>
      <c r="N860" s="188"/>
      <c r="O860" s="188"/>
      <c r="P860" s="188"/>
      <c r="Q860" s="188"/>
      <c r="R860" s="188"/>
      <c r="S860" s="188"/>
      <c r="T860" s="189"/>
      <c r="AT860" s="184" t="s">
        <v>181</v>
      </c>
      <c r="AU860" s="184" t="s">
        <v>179</v>
      </c>
      <c r="AV860" s="182" t="s">
        <v>179</v>
      </c>
      <c r="AW860" s="182" t="s">
        <v>36</v>
      </c>
      <c r="AX860" s="182" t="s">
        <v>75</v>
      </c>
      <c r="AY860" s="184" t="s">
        <v>171</v>
      </c>
    </row>
    <row r="861" spans="2:51" s="182" customFormat="1" ht="12">
      <c r="B861" s="183"/>
      <c r="D861" s="176" t="s">
        <v>181</v>
      </c>
      <c r="E861" s="184" t="s">
        <v>3</v>
      </c>
      <c r="F861" s="185" t="s">
        <v>619</v>
      </c>
      <c r="H861" s="186">
        <v>123.33</v>
      </c>
      <c r="L861" s="183"/>
      <c r="M861" s="187"/>
      <c r="N861" s="188"/>
      <c r="O861" s="188"/>
      <c r="P861" s="188"/>
      <c r="Q861" s="188"/>
      <c r="R861" s="188"/>
      <c r="S861" s="188"/>
      <c r="T861" s="189"/>
      <c r="AT861" s="184" t="s">
        <v>181</v>
      </c>
      <c r="AU861" s="184" t="s">
        <v>179</v>
      </c>
      <c r="AV861" s="182" t="s">
        <v>179</v>
      </c>
      <c r="AW861" s="182" t="s">
        <v>36</v>
      </c>
      <c r="AX861" s="182" t="s">
        <v>75</v>
      </c>
      <c r="AY861" s="184" t="s">
        <v>171</v>
      </c>
    </row>
    <row r="862" spans="2:51" s="190" customFormat="1" ht="12">
      <c r="B862" s="191"/>
      <c r="D862" s="176" t="s">
        <v>181</v>
      </c>
      <c r="E862" s="192" t="s">
        <v>3</v>
      </c>
      <c r="F862" s="193" t="s">
        <v>184</v>
      </c>
      <c r="H862" s="194">
        <v>302.63</v>
      </c>
      <c r="L862" s="191"/>
      <c r="M862" s="195"/>
      <c r="N862" s="196"/>
      <c r="O862" s="196"/>
      <c r="P862" s="196"/>
      <c r="Q862" s="196"/>
      <c r="R862" s="196"/>
      <c r="S862" s="196"/>
      <c r="T862" s="197"/>
      <c r="AT862" s="192" t="s">
        <v>181</v>
      </c>
      <c r="AU862" s="192" t="s">
        <v>179</v>
      </c>
      <c r="AV862" s="190" t="s">
        <v>178</v>
      </c>
      <c r="AW862" s="190" t="s">
        <v>36</v>
      </c>
      <c r="AX862" s="190" t="s">
        <v>83</v>
      </c>
      <c r="AY862" s="192" t="s">
        <v>171</v>
      </c>
    </row>
    <row r="863" spans="1:65" s="92" customFormat="1" ht="16.5" customHeight="1">
      <c r="A863" s="89"/>
      <c r="B863" s="90"/>
      <c r="C863" s="198" t="s">
        <v>1007</v>
      </c>
      <c r="D863" s="198" t="s">
        <v>248</v>
      </c>
      <c r="E863" s="199" t="s">
        <v>1008</v>
      </c>
      <c r="F863" s="200" t="s">
        <v>1009</v>
      </c>
      <c r="G863" s="201" t="s">
        <v>176</v>
      </c>
      <c r="H863" s="202">
        <v>635.523</v>
      </c>
      <c r="I863" s="78"/>
      <c r="J863" s="203">
        <f>ROUND(I863*H863,2)</f>
        <v>0</v>
      </c>
      <c r="K863" s="200" t="s">
        <v>177</v>
      </c>
      <c r="L863" s="204"/>
      <c r="M863" s="205" t="s">
        <v>3</v>
      </c>
      <c r="N863" s="206" t="s">
        <v>47</v>
      </c>
      <c r="O863" s="169"/>
      <c r="P863" s="170">
        <f>O863*H863</f>
        <v>0</v>
      </c>
      <c r="Q863" s="170">
        <v>0.0024</v>
      </c>
      <c r="R863" s="170">
        <f>Q863*H863</f>
        <v>1.5252552</v>
      </c>
      <c r="S863" s="170">
        <v>0</v>
      </c>
      <c r="T863" s="171">
        <f>S863*H863</f>
        <v>0</v>
      </c>
      <c r="U863" s="89"/>
      <c r="V863" s="89"/>
      <c r="W863" s="89"/>
      <c r="X863" s="89"/>
      <c r="Y863" s="89"/>
      <c r="Z863" s="89"/>
      <c r="AA863" s="89"/>
      <c r="AB863" s="89"/>
      <c r="AC863" s="89"/>
      <c r="AD863" s="89"/>
      <c r="AE863" s="89"/>
      <c r="AR863" s="172" t="s">
        <v>353</v>
      </c>
      <c r="AT863" s="172" t="s">
        <v>248</v>
      </c>
      <c r="AU863" s="172" t="s">
        <v>179</v>
      </c>
      <c r="AY863" s="82" t="s">
        <v>171</v>
      </c>
      <c r="BE863" s="173">
        <f>IF(N863="základní",J863,0)</f>
        <v>0</v>
      </c>
      <c r="BF863" s="173">
        <f>IF(N863="snížená",J863,0)</f>
        <v>0</v>
      </c>
      <c r="BG863" s="173">
        <f>IF(N863="zákl. přenesená",J863,0)</f>
        <v>0</v>
      </c>
      <c r="BH863" s="173">
        <f>IF(N863="sníž. přenesená",J863,0)</f>
        <v>0</v>
      </c>
      <c r="BI863" s="173">
        <f>IF(N863="nulová",J863,0)</f>
        <v>0</v>
      </c>
      <c r="BJ863" s="82" t="s">
        <v>179</v>
      </c>
      <c r="BK863" s="173">
        <f>ROUND(I863*H863,2)</f>
        <v>0</v>
      </c>
      <c r="BL863" s="82" t="s">
        <v>261</v>
      </c>
      <c r="BM863" s="172" t="s">
        <v>1010</v>
      </c>
    </row>
    <row r="864" spans="2:51" s="182" customFormat="1" ht="12">
      <c r="B864" s="183"/>
      <c r="D864" s="176" t="s">
        <v>181</v>
      </c>
      <c r="F864" s="185" t="s">
        <v>1011</v>
      </c>
      <c r="H864" s="186">
        <v>635.523</v>
      </c>
      <c r="L864" s="183"/>
      <c r="M864" s="187"/>
      <c r="N864" s="188"/>
      <c r="O864" s="188"/>
      <c r="P864" s="188"/>
      <c r="Q864" s="188"/>
      <c r="R864" s="188"/>
      <c r="S864" s="188"/>
      <c r="T864" s="189"/>
      <c r="AT864" s="184" t="s">
        <v>181</v>
      </c>
      <c r="AU864" s="184" t="s">
        <v>179</v>
      </c>
      <c r="AV864" s="182" t="s">
        <v>179</v>
      </c>
      <c r="AW864" s="182" t="s">
        <v>4</v>
      </c>
      <c r="AX864" s="182" t="s">
        <v>83</v>
      </c>
      <c r="AY864" s="184" t="s">
        <v>171</v>
      </c>
    </row>
    <row r="865" spans="1:65" s="92" customFormat="1" ht="24">
      <c r="A865" s="89"/>
      <c r="B865" s="90"/>
      <c r="C865" s="161" t="s">
        <v>1012</v>
      </c>
      <c r="D865" s="161" t="s">
        <v>173</v>
      </c>
      <c r="E865" s="162" t="s">
        <v>1013</v>
      </c>
      <c r="F865" s="163" t="s">
        <v>1014</v>
      </c>
      <c r="G865" s="164" t="s">
        <v>176</v>
      </c>
      <c r="H865" s="165">
        <v>158.151</v>
      </c>
      <c r="I865" s="75"/>
      <c r="J865" s="166">
        <f>ROUND(I865*H865,2)</f>
        <v>0</v>
      </c>
      <c r="K865" s="163" t="s">
        <v>177</v>
      </c>
      <c r="L865" s="90"/>
      <c r="M865" s="167" t="s">
        <v>3</v>
      </c>
      <c r="N865" s="168" t="s">
        <v>47</v>
      </c>
      <c r="O865" s="169"/>
      <c r="P865" s="170">
        <f>O865*H865</f>
        <v>0</v>
      </c>
      <c r="Q865" s="170">
        <v>0.006</v>
      </c>
      <c r="R865" s="170">
        <f>Q865*H865</f>
        <v>0.948906</v>
      </c>
      <c r="S865" s="170">
        <v>0</v>
      </c>
      <c r="T865" s="171">
        <f>S865*H865</f>
        <v>0</v>
      </c>
      <c r="U865" s="89"/>
      <c r="V865" s="89"/>
      <c r="W865" s="89"/>
      <c r="X865" s="89"/>
      <c r="Y865" s="89"/>
      <c r="Z865" s="89"/>
      <c r="AA865" s="89"/>
      <c r="AB865" s="89"/>
      <c r="AC865" s="89"/>
      <c r="AD865" s="89"/>
      <c r="AE865" s="89"/>
      <c r="AR865" s="172" t="s">
        <v>261</v>
      </c>
      <c r="AT865" s="172" t="s">
        <v>173</v>
      </c>
      <c r="AU865" s="172" t="s">
        <v>179</v>
      </c>
      <c r="AY865" s="82" t="s">
        <v>171</v>
      </c>
      <c r="BE865" s="173">
        <f>IF(N865="základní",J865,0)</f>
        <v>0</v>
      </c>
      <c r="BF865" s="173">
        <f>IF(N865="snížená",J865,0)</f>
        <v>0</v>
      </c>
      <c r="BG865" s="173">
        <f>IF(N865="zákl. přenesená",J865,0)</f>
        <v>0</v>
      </c>
      <c r="BH865" s="173">
        <f>IF(N865="sníž. přenesená",J865,0)</f>
        <v>0</v>
      </c>
      <c r="BI865" s="173">
        <f>IF(N865="nulová",J865,0)</f>
        <v>0</v>
      </c>
      <c r="BJ865" s="82" t="s">
        <v>179</v>
      </c>
      <c r="BK865" s="173">
        <f>ROUND(I865*H865,2)</f>
        <v>0</v>
      </c>
      <c r="BL865" s="82" t="s">
        <v>261</v>
      </c>
      <c r="BM865" s="172" t="s">
        <v>1015</v>
      </c>
    </row>
    <row r="866" spans="2:51" s="174" customFormat="1" ht="12">
      <c r="B866" s="175"/>
      <c r="D866" s="176" t="s">
        <v>181</v>
      </c>
      <c r="E866" s="177" t="s">
        <v>3</v>
      </c>
      <c r="F866" s="178" t="s">
        <v>182</v>
      </c>
      <c r="H866" s="177" t="s">
        <v>3</v>
      </c>
      <c r="L866" s="175"/>
      <c r="M866" s="179"/>
      <c r="N866" s="180"/>
      <c r="O866" s="180"/>
      <c r="P866" s="180"/>
      <c r="Q866" s="180"/>
      <c r="R866" s="180"/>
      <c r="S866" s="180"/>
      <c r="T866" s="181"/>
      <c r="AT866" s="177" t="s">
        <v>181</v>
      </c>
      <c r="AU866" s="177" t="s">
        <v>179</v>
      </c>
      <c r="AV866" s="174" t="s">
        <v>83</v>
      </c>
      <c r="AW866" s="174" t="s">
        <v>36</v>
      </c>
      <c r="AX866" s="174" t="s">
        <v>75</v>
      </c>
      <c r="AY866" s="177" t="s">
        <v>171</v>
      </c>
    </row>
    <row r="867" spans="2:51" s="182" customFormat="1" ht="12">
      <c r="B867" s="183"/>
      <c r="D867" s="176" t="s">
        <v>181</v>
      </c>
      <c r="E867" s="184" t="s">
        <v>3</v>
      </c>
      <c r="F867" s="185" t="s">
        <v>889</v>
      </c>
      <c r="H867" s="186">
        <v>89.039</v>
      </c>
      <c r="L867" s="183"/>
      <c r="M867" s="187"/>
      <c r="N867" s="188"/>
      <c r="O867" s="188"/>
      <c r="P867" s="188"/>
      <c r="Q867" s="188"/>
      <c r="R867" s="188"/>
      <c r="S867" s="188"/>
      <c r="T867" s="189"/>
      <c r="AT867" s="184" t="s">
        <v>181</v>
      </c>
      <c r="AU867" s="184" t="s">
        <v>179</v>
      </c>
      <c r="AV867" s="182" t="s">
        <v>179</v>
      </c>
      <c r="AW867" s="182" t="s">
        <v>36</v>
      </c>
      <c r="AX867" s="182" t="s">
        <v>75</v>
      </c>
      <c r="AY867" s="184" t="s">
        <v>171</v>
      </c>
    </row>
    <row r="868" spans="2:51" s="182" customFormat="1" ht="12">
      <c r="B868" s="183"/>
      <c r="D868" s="176" t="s">
        <v>181</v>
      </c>
      <c r="E868" s="184" t="s">
        <v>3</v>
      </c>
      <c r="F868" s="185" t="s">
        <v>890</v>
      </c>
      <c r="H868" s="186">
        <v>16.995</v>
      </c>
      <c r="L868" s="183"/>
      <c r="M868" s="187"/>
      <c r="N868" s="188"/>
      <c r="O868" s="188"/>
      <c r="P868" s="188"/>
      <c r="Q868" s="188"/>
      <c r="R868" s="188"/>
      <c r="S868" s="188"/>
      <c r="T868" s="189"/>
      <c r="AT868" s="184" t="s">
        <v>181</v>
      </c>
      <c r="AU868" s="184" t="s">
        <v>179</v>
      </c>
      <c r="AV868" s="182" t="s">
        <v>179</v>
      </c>
      <c r="AW868" s="182" t="s">
        <v>36</v>
      </c>
      <c r="AX868" s="182" t="s">
        <v>75</v>
      </c>
      <c r="AY868" s="184" t="s">
        <v>171</v>
      </c>
    </row>
    <row r="869" spans="2:51" s="182" customFormat="1" ht="12">
      <c r="B869" s="183"/>
      <c r="D869" s="176" t="s">
        <v>181</v>
      </c>
      <c r="E869" s="184" t="s">
        <v>3</v>
      </c>
      <c r="F869" s="185" t="s">
        <v>891</v>
      </c>
      <c r="H869" s="186">
        <v>15.995</v>
      </c>
      <c r="L869" s="183"/>
      <c r="M869" s="187"/>
      <c r="N869" s="188"/>
      <c r="O869" s="188"/>
      <c r="P869" s="188"/>
      <c r="Q869" s="188"/>
      <c r="R869" s="188"/>
      <c r="S869" s="188"/>
      <c r="T869" s="189"/>
      <c r="AT869" s="184" t="s">
        <v>181</v>
      </c>
      <c r="AU869" s="184" t="s">
        <v>179</v>
      </c>
      <c r="AV869" s="182" t="s">
        <v>179</v>
      </c>
      <c r="AW869" s="182" t="s">
        <v>36</v>
      </c>
      <c r="AX869" s="182" t="s">
        <v>75</v>
      </c>
      <c r="AY869" s="184" t="s">
        <v>171</v>
      </c>
    </row>
    <row r="870" spans="2:51" s="182" customFormat="1" ht="12">
      <c r="B870" s="183"/>
      <c r="D870" s="176" t="s">
        <v>181</v>
      </c>
      <c r="E870" s="184" t="s">
        <v>3</v>
      </c>
      <c r="F870" s="185" t="s">
        <v>892</v>
      </c>
      <c r="H870" s="186">
        <v>18.087</v>
      </c>
      <c r="L870" s="183"/>
      <c r="M870" s="187"/>
      <c r="N870" s="188"/>
      <c r="O870" s="188"/>
      <c r="P870" s="188"/>
      <c r="Q870" s="188"/>
      <c r="R870" s="188"/>
      <c r="S870" s="188"/>
      <c r="T870" s="189"/>
      <c r="AT870" s="184" t="s">
        <v>181</v>
      </c>
      <c r="AU870" s="184" t="s">
        <v>179</v>
      </c>
      <c r="AV870" s="182" t="s">
        <v>179</v>
      </c>
      <c r="AW870" s="182" t="s">
        <v>36</v>
      </c>
      <c r="AX870" s="182" t="s">
        <v>75</v>
      </c>
      <c r="AY870" s="184" t="s">
        <v>171</v>
      </c>
    </row>
    <row r="871" spans="2:51" s="182" customFormat="1" ht="12">
      <c r="B871" s="183"/>
      <c r="D871" s="176" t="s">
        <v>181</v>
      </c>
      <c r="E871" s="184" t="s">
        <v>3</v>
      </c>
      <c r="F871" s="185" t="s">
        <v>893</v>
      </c>
      <c r="H871" s="186">
        <v>8.028</v>
      </c>
      <c r="L871" s="183"/>
      <c r="M871" s="187"/>
      <c r="N871" s="188"/>
      <c r="O871" s="188"/>
      <c r="P871" s="188"/>
      <c r="Q871" s="188"/>
      <c r="R871" s="188"/>
      <c r="S871" s="188"/>
      <c r="T871" s="189"/>
      <c r="AT871" s="184" t="s">
        <v>181</v>
      </c>
      <c r="AU871" s="184" t="s">
        <v>179</v>
      </c>
      <c r="AV871" s="182" t="s">
        <v>179</v>
      </c>
      <c r="AW871" s="182" t="s">
        <v>36</v>
      </c>
      <c r="AX871" s="182" t="s">
        <v>75</v>
      </c>
      <c r="AY871" s="184" t="s">
        <v>171</v>
      </c>
    </row>
    <row r="872" spans="2:51" s="182" customFormat="1" ht="12">
      <c r="B872" s="183"/>
      <c r="D872" s="176" t="s">
        <v>181</v>
      </c>
      <c r="E872" s="184" t="s">
        <v>3</v>
      </c>
      <c r="F872" s="185" t="s">
        <v>894</v>
      </c>
      <c r="H872" s="186">
        <v>10.007</v>
      </c>
      <c r="L872" s="183"/>
      <c r="M872" s="187"/>
      <c r="N872" s="188"/>
      <c r="O872" s="188"/>
      <c r="P872" s="188"/>
      <c r="Q872" s="188"/>
      <c r="R872" s="188"/>
      <c r="S872" s="188"/>
      <c r="T872" s="189"/>
      <c r="AT872" s="184" t="s">
        <v>181</v>
      </c>
      <c r="AU872" s="184" t="s">
        <v>179</v>
      </c>
      <c r="AV872" s="182" t="s">
        <v>179</v>
      </c>
      <c r="AW872" s="182" t="s">
        <v>36</v>
      </c>
      <c r="AX872" s="182" t="s">
        <v>75</v>
      </c>
      <c r="AY872" s="184" t="s">
        <v>171</v>
      </c>
    </row>
    <row r="873" spans="2:51" s="190" customFormat="1" ht="12">
      <c r="B873" s="191"/>
      <c r="D873" s="176" t="s">
        <v>181</v>
      </c>
      <c r="E873" s="192" t="s">
        <v>3</v>
      </c>
      <c r="F873" s="193" t="s">
        <v>184</v>
      </c>
      <c r="H873" s="194">
        <v>158.151</v>
      </c>
      <c r="L873" s="191"/>
      <c r="M873" s="195"/>
      <c r="N873" s="196"/>
      <c r="O873" s="196"/>
      <c r="P873" s="196"/>
      <c r="Q873" s="196"/>
      <c r="R873" s="196"/>
      <c r="S873" s="196"/>
      <c r="T873" s="197"/>
      <c r="AT873" s="192" t="s">
        <v>181</v>
      </c>
      <c r="AU873" s="192" t="s">
        <v>179</v>
      </c>
      <c r="AV873" s="190" t="s">
        <v>178</v>
      </c>
      <c r="AW873" s="190" t="s">
        <v>36</v>
      </c>
      <c r="AX873" s="190" t="s">
        <v>83</v>
      </c>
      <c r="AY873" s="192" t="s">
        <v>171</v>
      </c>
    </row>
    <row r="874" spans="1:65" s="92" customFormat="1" ht="16.5" customHeight="1">
      <c r="A874" s="89"/>
      <c r="B874" s="90"/>
      <c r="C874" s="198" t="s">
        <v>1016</v>
      </c>
      <c r="D874" s="198" t="s">
        <v>248</v>
      </c>
      <c r="E874" s="199" t="s">
        <v>1017</v>
      </c>
      <c r="F874" s="200" t="s">
        <v>1018</v>
      </c>
      <c r="G874" s="201" t="s">
        <v>176</v>
      </c>
      <c r="H874" s="202">
        <v>166.059</v>
      </c>
      <c r="I874" s="78"/>
      <c r="J874" s="203">
        <f>ROUND(I874*H874,2)</f>
        <v>0</v>
      </c>
      <c r="K874" s="200" t="s">
        <v>177</v>
      </c>
      <c r="L874" s="204"/>
      <c r="M874" s="205" t="s">
        <v>3</v>
      </c>
      <c r="N874" s="206" t="s">
        <v>47</v>
      </c>
      <c r="O874" s="169"/>
      <c r="P874" s="170">
        <f>O874*H874</f>
        <v>0</v>
      </c>
      <c r="Q874" s="170">
        <v>0.0054</v>
      </c>
      <c r="R874" s="170">
        <f>Q874*H874</f>
        <v>0.8967186</v>
      </c>
      <c r="S874" s="170">
        <v>0</v>
      </c>
      <c r="T874" s="171">
        <f>S874*H874</f>
        <v>0</v>
      </c>
      <c r="U874" s="89"/>
      <c r="V874" s="89"/>
      <c r="W874" s="89"/>
      <c r="X874" s="89"/>
      <c r="Y874" s="89"/>
      <c r="Z874" s="89"/>
      <c r="AA874" s="89"/>
      <c r="AB874" s="89"/>
      <c r="AC874" s="89"/>
      <c r="AD874" s="89"/>
      <c r="AE874" s="89"/>
      <c r="AR874" s="172" t="s">
        <v>353</v>
      </c>
      <c r="AT874" s="172" t="s">
        <v>248</v>
      </c>
      <c r="AU874" s="172" t="s">
        <v>179</v>
      </c>
      <c r="AY874" s="82" t="s">
        <v>171</v>
      </c>
      <c r="BE874" s="173">
        <f>IF(N874="základní",J874,0)</f>
        <v>0</v>
      </c>
      <c r="BF874" s="173">
        <f>IF(N874="snížená",J874,0)</f>
        <v>0</v>
      </c>
      <c r="BG874" s="173">
        <f>IF(N874="zákl. přenesená",J874,0)</f>
        <v>0</v>
      </c>
      <c r="BH874" s="173">
        <f>IF(N874="sníž. přenesená",J874,0)</f>
        <v>0</v>
      </c>
      <c r="BI874" s="173">
        <f>IF(N874="nulová",J874,0)</f>
        <v>0</v>
      </c>
      <c r="BJ874" s="82" t="s">
        <v>179</v>
      </c>
      <c r="BK874" s="173">
        <f>ROUND(I874*H874,2)</f>
        <v>0</v>
      </c>
      <c r="BL874" s="82" t="s">
        <v>261</v>
      </c>
      <c r="BM874" s="172" t="s">
        <v>1019</v>
      </c>
    </row>
    <row r="875" spans="2:51" s="182" customFormat="1" ht="12">
      <c r="B875" s="183"/>
      <c r="D875" s="176" t="s">
        <v>181</v>
      </c>
      <c r="F875" s="185" t="s">
        <v>1020</v>
      </c>
      <c r="H875" s="186">
        <v>166.059</v>
      </c>
      <c r="L875" s="183"/>
      <c r="M875" s="187"/>
      <c r="N875" s="188"/>
      <c r="O875" s="188"/>
      <c r="P875" s="188"/>
      <c r="Q875" s="188"/>
      <c r="R875" s="188"/>
      <c r="S875" s="188"/>
      <c r="T875" s="189"/>
      <c r="AT875" s="184" t="s">
        <v>181</v>
      </c>
      <c r="AU875" s="184" t="s">
        <v>179</v>
      </c>
      <c r="AV875" s="182" t="s">
        <v>179</v>
      </c>
      <c r="AW875" s="182" t="s">
        <v>4</v>
      </c>
      <c r="AX875" s="182" t="s">
        <v>83</v>
      </c>
      <c r="AY875" s="184" t="s">
        <v>171</v>
      </c>
    </row>
    <row r="876" spans="1:65" s="92" customFormat="1" ht="24">
      <c r="A876" s="89"/>
      <c r="B876" s="90"/>
      <c r="C876" s="161" t="s">
        <v>1021</v>
      </c>
      <c r="D876" s="161" t="s">
        <v>173</v>
      </c>
      <c r="E876" s="162" t="s">
        <v>1022</v>
      </c>
      <c r="F876" s="163" t="s">
        <v>1023</v>
      </c>
      <c r="G876" s="164" t="s">
        <v>176</v>
      </c>
      <c r="H876" s="165">
        <v>59.185</v>
      </c>
      <c r="I876" s="75"/>
      <c r="J876" s="166">
        <f>ROUND(I876*H876,2)</f>
        <v>0</v>
      </c>
      <c r="K876" s="163" t="s">
        <v>177</v>
      </c>
      <c r="L876" s="90"/>
      <c r="M876" s="167" t="s">
        <v>3</v>
      </c>
      <c r="N876" s="168" t="s">
        <v>47</v>
      </c>
      <c r="O876" s="169"/>
      <c r="P876" s="170">
        <f>O876*H876</f>
        <v>0</v>
      </c>
      <c r="Q876" s="170">
        <v>0.00012</v>
      </c>
      <c r="R876" s="170">
        <f>Q876*H876</f>
        <v>0.0071022</v>
      </c>
      <c r="S876" s="170">
        <v>0</v>
      </c>
      <c r="T876" s="171">
        <f>S876*H876</f>
        <v>0</v>
      </c>
      <c r="U876" s="89"/>
      <c r="V876" s="89"/>
      <c r="W876" s="89"/>
      <c r="X876" s="89"/>
      <c r="Y876" s="89"/>
      <c r="Z876" s="89"/>
      <c r="AA876" s="89"/>
      <c r="AB876" s="89"/>
      <c r="AC876" s="89"/>
      <c r="AD876" s="89"/>
      <c r="AE876" s="89"/>
      <c r="AR876" s="172" t="s">
        <v>261</v>
      </c>
      <c r="AT876" s="172" t="s">
        <v>173</v>
      </c>
      <c r="AU876" s="172" t="s">
        <v>179</v>
      </c>
      <c r="AY876" s="82" t="s">
        <v>171</v>
      </c>
      <c r="BE876" s="173">
        <f>IF(N876="základní",J876,0)</f>
        <v>0</v>
      </c>
      <c r="BF876" s="173">
        <f>IF(N876="snížená",J876,0)</f>
        <v>0</v>
      </c>
      <c r="BG876" s="173">
        <f>IF(N876="zákl. přenesená",J876,0)</f>
        <v>0</v>
      </c>
      <c r="BH876" s="173">
        <f>IF(N876="sníž. přenesená",J876,0)</f>
        <v>0</v>
      </c>
      <c r="BI876" s="173">
        <f>IF(N876="nulová",J876,0)</f>
        <v>0</v>
      </c>
      <c r="BJ876" s="82" t="s">
        <v>179</v>
      </c>
      <c r="BK876" s="173">
        <f>ROUND(I876*H876,2)</f>
        <v>0</v>
      </c>
      <c r="BL876" s="82" t="s">
        <v>261</v>
      </c>
      <c r="BM876" s="172" t="s">
        <v>1024</v>
      </c>
    </row>
    <row r="877" spans="2:51" s="174" customFormat="1" ht="12">
      <c r="B877" s="175"/>
      <c r="D877" s="176" t="s">
        <v>181</v>
      </c>
      <c r="E877" s="177" t="s">
        <v>3</v>
      </c>
      <c r="F877" s="178" t="s">
        <v>481</v>
      </c>
      <c r="H877" s="177" t="s">
        <v>3</v>
      </c>
      <c r="L877" s="175"/>
      <c r="M877" s="179"/>
      <c r="N877" s="180"/>
      <c r="O877" s="180"/>
      <c r="P877" s="180"/>
      <c r="Q877" s="180"/>
      <c r="R877" s="180"/>
      <c r="S877" s="180"/>
      <c r="T877" s="181"/>
      <c r="AT877" s="177" t="s">
        <v>181</v>
      </c>
      <c r="AU877" s="177" t="s">
        <v>179</v>
      </c>
      <c r="AV877" s="174" t="s">
        <v>83</v>
      </c>
      <c r="AW877" s="174" t="s">
        <v>36</v>
      </c>
      <c r="AX877" s="174" t="s">
        <v>75</v>
      </c>
      <c r="AY877" s="177" t="s">
        <v>171</v>
      </c>
    </row>
    <row r="878" spans="2:51" s="182" customFormat="1" ht="12">
      <c r="B878" s="183"/>
      <c r="D878" s="176" t="s">
        <v>181</v>
      </c>
      <c r="E878" s="184" t="s">
        <v>3</v>
      </c>
      <c r="F878" s="185" t="s">
        <v>940</v>
      </c>
      <c r="H878" s="186">
        <v>59.185</v>
      </c>
      <c r="L878" s="183"/>
      <c r="M878" s="187"/>
      <c r="N878" s="188"/>
      <c r="O878" s="188"/>
      <c r="P878" s="188"/>
      <c r="Q878" s="188"/>
      <c r="R878" s="188"/>
      <c r="S878" s="188"/>
      <c r="T878" s="189"/>
      <c r="AT878" s="184" t="s">
        <v>181</v>
      </c>
      <c r="AU878" s="184" t="s">
        <v>179</v>
      </c>
      <c r="AV878" s="182" t="s">
        <v>179</v>
      </c>
      <c r="AW878" s="182" t="s">
        <v>36</v>
      </c>
      <c r="AX878" s="182" t="s">
        <v>75</v>
      </c>
      <c r="AY878" s="184" t="s">
        <v>171</v>
      </c>
    </row>
    <row r="879" spans="2:51" s="190" customFormat="1" ht="12">
      <c r="B879" s="191"/>
      <c r="D879" s="176" t="s">
        <v>181</v>
      </c>
      <c r="E879" s="192" t="s">
        <v>3</v>
      </c>
      <c r="F879" s="193" t="s">
        <v>184</v>
      </c>
      <c r="H879" s="194">
        <v>59.185</v>
      </c>
      <c r="L879" s="191"/>
      <c r="M879" s="195"/>
      <c r="N879" s="196"/>
      <c r="O879" s="196"/>
      <c r="P879" s="196"/>
      <c r="Q879" s="196"/>
      <c r="R879" s="196"/>
      <c r="S879" s="196"/>
      <c r="T879" s="197"/>
      <c r="AT879" s="192" t="s">
        <v>181</v>
      </c>
      <c r="AU879" s="192" t="s">
        <v>179</v>
      </c>
      <c r="AV879" s="190" t="s">
        <v>178</v>
      </c>
      <c r="AW879" s="190" t="s">
        <v>36</v>
      </c>
      <c r="AX879" s="190" t="s">
        <v>83</v>
      </c>
      <c r="AY879" s="192" t="s">
        <v>171</v>
      </c>
    </row>
    <row r="880" spans="1:65" s="92" customFormat="1" ht="16.5" customHeight="1">
      <c r="A880" s="89"/>
      <c r="B880" s="90"/>
      <c r="C880" s="198" t="s">
        <v>1025</v>
      </c>
      <c r="D880" s="198" t="s">
        <v>248</v>
      </c>
      <c r="E880" s="199" t="s">
        <v>1026</v>
      </c>
      <c r="F880" s="200" t="s">
        <v>1027</v>
      </c>
      <c r="G880" s="201" t="s">
        <v>176</v>
      </c>
      <c r="H880" s="202">
        <v>62.144</v>
      </c>
      <c r="I880" s="78"/>
      <c r="J880" s="203">
        <f>ROUND(I880*H880,2)</f>
        <v>0</v>
      </c>
      <c r="K880" s="200" t="s">
        <v>177</v>
      </c>
      <c r="L880" s="204"/>
      <c r="M880" s="205" t="s">
        <v>3</v>
      </c>
      <c r="N880" s="206" t="s">
        <v>47</v>
      </c>
      <c r="O880" s="169"/>
      <c r="P880" s="170">
        <f>O880*H880</f>
        <v>0</v>
      </c>
      <c r="Q880" s="170">
        <v>0.006</v>
      </c>
      <c r="R880" s="170">
        <f>Q880*H880</f>
        <v>0.372864</v>
      </c>
      <c r="S880" s="170">
        <v>0</v>
      </c>
      <c r="T880" s="171">
        <f>S880*H880</f>
        <v>0</v>
      </c>
      <c r="U880" s="89"/>
      <c r="V880" s="89"/>
      <c r="W880" s="89"/>
      <c r="X880" s="89"/>
      <c r="Y880" s="89"/>
      <c r="Z880" s="89"/>
      <c r="AA880" s="89"/>
      <c r="AB880" s="89"/>
      <c r="AC880" s="89"/>
      <c r="AD880" s="89"/>
      <c r="AE880" s="89"/>
      <c r="AR880" s="172" t="s">
        <v>353</v>
      </c>
      <c r="AT880" s="172" t="s">
        <v>248</v>
      </c>
      <c r="AU880" s="172" t="s">
        <v>179</v>
      </c>
      <c r="AY880" s="82" t="s">
        <v>171</v>
      </c>
      <c r="BE880" s="173">
        <f>IF(N880="základní",J880,0)</f>
        <v>0</v>
      </c>
      <c r="BF880" s="173">
        <f>IF(N880="snížená",J880,0)</f>
        <v>0</v>
      </c>
      <c r="BG880" s="173">
        <f>IF(N880="zákl. přenesená",J880,0)</f>
        <v>0</v>
      </c>
      <c r="BH880" s="173">
        <f>IF(N880="sníž. přenesená",J880,0)</f>
        <v>0</v>
      </c>
      <c r="BI880" s="173">
        <f>IF(N880="nulová",J880,0)</f>
        <v>0</v>
      </c>
      <c r="BJ880" s="82" t="s">
        <v>179</v>
      </c>
      <c r="BK880" s="173">
        <f>ROUND(I880*H880,2)</f>
        <v>0</v>
      </c>
      <c r="BL880" s="82" t="s">
        <v>261</v>
      </c>
      <c r="BM880" s="172" t="s">
        <v>1028</v>
      </c>
    </row>
    <row r="881" spans="2:51" s="182" customFormat="1" ht="12">
      <c r="B881" s="183"/>
      <c r="D881" s="176" t="s">
        <v>181</v>
      </c>
      <c r="F881" s="185" t="s">
        <v>1029</v>
      </c>
      <c r="H881" s="186">
        <v>62.144</v>
      </c>
      <c r="L881" s="183"/>
      <c r="M881" s="187"/>
      <c r="N881" s="188"/>
      <c r="O881" s="188"/>
      <c r="P881" s="188"/>
      <c r="Q881" s="188"/>
      <c r="R881" s="188"/>
      <c r="S881" s="188"/>
      <c r="T881" s="189"/>
      <c r="AT881" s="184" t="s">
        <v>181</v>
      </c>
      <c r="AU881" s="184" t="s">
        <v>179</v>
      </c>
      <c r="AV881" s="182" t="s">
        <v>179</v>
      </c>
      <c r="AW881" s="182" t="s">
        <v>4</v>
      </c>
      <c r="AX881" s="182" t="s">
        <v>83</v>
      </c>
      <c r="AY881" s="184" t="s">
        <v>171</v>
      </c>
    </row>
    <row r="882" spans="1:65" s="92" customFormat="1" ht="24">
      <c r="A882" s="89"/>
      <c r="B882" s="90"/>
      <c r="C882" s="161" t="s">
        <v>1030</v>
      </c>
      <c r="D882" s="161" t="s">
        <v>173</v>
      </c>
      <c r="E882" s="162" t="s">
        <v>1031</v>
      </c>
      <c r="F882" s="163" t="s">
        <v>1032</v>
      </c>
      <c r="G882" s="164" t="s">
        <v>176</v>
      </c>
      <c r="H882" s="165">
        <v>59.185</v>
      </c>
      <c r="I882" s="75"/>
      <c r="J882" s="166">
        <f>ROUND(I882*H882,2)</f>
        <v>0</v>
      </c>
      <c r="K882" s="163" t="s">
        <v>177</v>
      </c>
      <c r="L882" s="90"/>
      <c r="M882" s="167" t="s">
        <v>3</v>
      </c>
      <c r="N882" s="168" t="s">
        <v>47</v>
      </c>
      <c r="O882" s="169"/>
      <c r="P882" s="170">
        <f>O882*H882</f>
        <v>0</v>
      </c>
      <c r="Q882" s="170">
        <v>0.00012</v>
      </c>
      <c r="R882" s="170">
        <f>Q882*H882</f>
        <v>0.0071022</v>
      </c>
      <c r="S882" s="170">
        <v>0</v>
      </c>
      <c r="T882" s="171">
        <f>S882*H882</f>
        <v>0</v>
      </c>
      <c r="U882" s="89"/>
      <c r="V882" s="89"/>
      <c r="W882" s="89"/>
      <c r="X882" s="89"/>
      <c r="Y882" s="89"/>
      <c r="Z882" s="89"/>
      <c r="AA882" s="89"/>
      <c r="AB882" s="89"/>
      <c r="AC882" s="89"/>
      <c r="AD882" s="89"/>
      <c r="AE882" s="89"/>
      <c r="AR882" s="172" t="s">
        <v>261</v>
      </c>
      <c r="AT882" s="172" t="s">
        <v>173</v>
      </c>
      <c r="AU882" s="172" t="s">
        <v>179</v>
      </c>
      <c r="AY882" s="82" t="s">
        <v>171</v>
      </c>
      <c r="BE882" s="173">
        <f>IF(N882="základní",J882,0)</f>
        <v>0</v>
      </c>
      <c r="BF882" s="173">
        <f>IF(N882="snížená",J882,0)</f>
        <v>0</v>
      </c>
      <c r="BG882" s="173">
        <f>IF(N882="zákl. přenesená",J882,0)</f>
        <v>0</v>
      </c>
      <c r="BH882" s="173">
        <f>IF(N882="sníž. přenesená",J882,0)</f>
        <v>0</v>
      </c>
      <c r="BI882" s="173">
        <f>IF(N882="nulová",J882,0)</f>
        <v>0</v>
      </c>
      <c r="BJ882" s="82" t="s">
        <v>179</v>
      </c>
      <c r="BK882" s="173">
        <f>ROUND(I882*H882,2)</f>
        <v>0</v>
      </c>
      <c r="BL882" s="82" t="s">
        <v>261</v>
      </c>
      <c r="BM882" s="172" t="s">
        <v>1033</v>
      </c>
    </row>
    <row r="883" spans="2:51" s="174" customFormat="1" ht="12">
      <c r="B883" s="175"/>
      <c r="D883" s="176" t="s">
        <v>181</v>
      </c>
      <c r="E883" s="177" t="s">
        <v>3</v>
      </c>
      <c r="F883" s="178" t="s">
        <v>481</v>
      </c>
      <c r="H883" s="177" t="s">
        <v>3</v>
      </c>
      <c r="L883" s="175"/>
      <c r="M883" s="179"/>
      <c r="N883" s="180"/>
      <c r="O883" s="180"/>
      <c r="P883" s="180"/>
      <c r="Q883" s="180"/>
      <c r="R883" s="180"/>
      <c r="S883" s="180"/>
      <c r="T883" s="181"/>
      <c r="AT883" s="177" t="s">
        <v>181</v>
      </c>
      <c r="AU883" s="177" t="s">
        <v>179</v>
      </c>
      <c r="AV883" s="174" t="s">
        <v>83</v>
      </c>
      <c r="AW883" s="174" t="s">
        <v>36</v>
      </c>
      <c r="AX883" s="174" t="s">
        <v>75</v>
      </c>
      <c r="AY883" s="177" t="s">
        <v>171</v>
      </c>
    </row>
    <row r="884" spans="2:51" s="182" customFormat="1" ht="12">
      <c r="B884" s="183"/>
      <c r="D884" s="176" t="s">
        <v>181</v>
      </c>
      <c r="E884" s="184" t="s">
        <v>3</v>
      </c>
      <c r="F884" s="185" t="s">
        <v>940</v>
      </c>
      <c r="H884" s="186">
        <v>59.185</v>
      </c>
      <c r="L884" s="183"/>
      <c r="M884" s="187"/>
      <c r="N884" s="188"/>
      <c r="O884" s="188"/>
      <c r="P884" s="188"/>
      <c r="Q884" s="188"/>
      <c r="R884" s="188"/>
      <c r="S884" s="188"/>
      <c r="T884" s="189"/>
      <c r="AT884" s="184" t="s">
        <v>181</v>
      </c>
      <c r="AU884" s="184" t="s">
        <v>179</v>
      </c>
      <c r="AV884" s="182" t="s">
        <v>179</v>
      </c>
      <c r="AW884" s="182" t="s">
        <v>36</v>
      </c>
      <c r="AX884" s="182" t="s">
        <v>75</v>
      </c>
      <c r="AY884" s="184" t="s">
        <v>171</v>
      </c>
    </row>
    <row r="885" spans="2:51" s="190" customFormat="1" ht="12">
      <c r="B885" s="191"/>
      <c r="D885" s="176" t="s">
        <v>181</v>
      </c>
      <c r="E885" s="192" t="s">
        <v>3</v>
      </c>
      <c r="F885" s="193" t="s">
        <v>184</v>
      </c>
      <c r="H885" s="194">
        <v>59.185</v>
      </c>
      <c r="L885" s="191"/>
      <c r="M885" s="195"/>
      <c r="N885" s="196"/>
      <c r="O885" s="196"/>
      <c r="P885" s="196"/>
      <c r="Q885" s="196"/>
      <c r="R885" s="196"/>
      <c r="S885" s="196"/>
      <c r="T885" s="197"/>
      <c r="AT885" s="192" t="s">
        <v>181</v>
      </c>
      <c r="AU885" s="192" t="s">
        <v>179</v>
      </c>
      <c r="AV885" s="190" t="s">
        <v>178</v>
      </c>
      <c r="AW885" s="190" t="s">
        <v>36</v>
      </c>
      <c r="AX885" s="190" t="s">
        <v>83</v>
      </c>
      <c r="AY885" s="192" t="s">
        <v>171</v>
      </c>
    </row>
    <row r="886" spans="1:65" s="92" customFormat="1" ht="16.5" customHeight="1">
      <c r="A886" s="89"/>
      <c r="B886" s="90"/>
      <c r="C886" s="198" t="s">
        <v>1034</v>
      </c>
      <c r="D886" s="198" t="s">
        <v>248</v>
      </c>
      <c r="E886" s="199" t="s">
        <v>1035</v>
      </c>
      <c r="F886" s="200" t="s">
        <v>1036</v>
      </c>
      <c r="G886" s="201" t="s">
        <v>187</v>
      </c>
      <c r="H886" s="202">
        <v>11.837</v>
      </c>
      <c r="I886" s="78"/>
      <c r="J886" s="203">
        <f>ROUND(I886*H886,2)</f>
        <v>0</v>
      </c>
      <c r="K886" s="200" t="s">
        <v>177</v>
      </c>
      <c r="L886" s="204"/>
      <c r="M886" s="205" t="s">
        <v>3</v>
      </c>
      <c r="N886" s="206" t="s">
        <v>47</v>
      </c>
      <c r="O886" s="169"/>
      <c r="P886" s="170">
        <f>O886*H886</f>
        <v>0</v>
      </c>
      <c r="Q886" s="170">
        <v>0.025</v>
      </c>
      <c r="R886" s="170">
        <f>Q886*H886</f>
        <v>0.295925</v>
      </c>
      <c r="S886" s="170">
        <v>0</v>
      </c>
      <c r="T886" s="171">
        <f>S886*H886</f>
        <v>0</v>
      </c>
      <c r="U886" s="89"/>
      <c r="V886" s="89"/>
      <c r="W886" s="89"/>
      <c r="X886" s="89"/>
      <c r="Y886" s="89"/>
      <c r="Z886" s="89"/>
      <c r="AA886" s="89"/>
      <c r="AB886" s="89"/>
      <c r="AC886" s="89"/>
      <c r="AD886" s="89"/>
      <c r="AE886" s="89"/>
      <c r="AR886" s="172" t="s">
        <v>353</v>
      </c>
      <c r="AT886" s="172" t="s">
        <v>248</v>
      </c>
      <c r="AU886" s="172" t="s">
        <v>179</v>
      </c>
      <c r="AY886" s="82" t="s">
        <v>171</v>
      </c>
      <c r="BE886" s="173">
        <f>IF(N886="základní",J886,0)</f>
        <v>0</v>
      </c>
      <c r="BF886" s="173">
        <f>IF(N886="snížená",J886,0)</f>
        <v>0</v>
      </c>
      <c r="BG886" s="173">
        <f>IF(N886="zákl. přenesená",J886,0)</f>
        <v>0</v>
      </c>
      <c r="BH886" s="173">
        <f>IF(N886="sníž. přenesená",J886,0)</f>
        <v>0</v>
      </c>
      <c r="BI886" s="173">
        <f>IF(N886="nulová",J886,0)</f>
        <v>0</v>
      </c>
      <c r="BJ886" s="82" t="s">
        <v>179</v>
      </c>
      <c r="BK886" s="173">
        <f>ROUND(I886*H886,2)</f>
        <v>0</v>
      </c>
      <c r="BL886" s="82" t="s">
        <v>261</v>
      </c>
      <c r="BM886" s="172" t="s">
        <v>1037</v>
      </c>
    </row>
    <row r="887" spans="2:51" s="182" customFormat="1" ht="12">
      <c r="B887" s="183"/>
      <c r="D887" s="176" t="s">
        <v>181</v>
      </c>
      <c r="F887" s="185" t="s">
        <v>1038</v>
      </c>
      <c r="H887" s="186">
        <v>11.837</v>
      </c>
      <c r="L887" s="183"/>
      <c r="M887" s="187"/>
      <c r="N887" s="188"/>
      <c r="O887" s="188"/>
      <c r="P887" s="188"/>
      <c r="Q887" s="188"/>
      <c r="R887" s="188"/>
      <c r="S887" s="188"/>
      <c r="T887" s="189"/>
      <c r="AT887" s="184" t="s">
        <v>181</v>
      </c>
      <c r="AU887" s="184" t="s">
        <v>179</v>
      </c>
      <c r="AV887" s="182" t="s">
        <v>179</v>
      </c>
      <c r="AW887" s="182" t="s">
        <v>4</v>
      </c>
      <c r="AX887" s="182" t="s">
        <v>83</v>
      </c>
      <c r="AY887" s="184" t="s">
        <v>171</v>
      </c>
    </row>
    <row r="888" spans="1:65" s="92" customFormat="1" ht="24">
      <c r="A888" s="89"/>
      <c r="B888" s="90"/>
      <c r="C888" s="161" t="s">
        <v>1039</v>
      </c>
      <c r="D888" s="161" t="s">
        <v>173</v>
      </c>
      <c r="E888" s="162" t="s">
        <v>1040</v>
      </c>
      <c r="F888" s="163" t="s">
        <v>1041</v>
      </c>
      <c r="G888" s="164" t="s">
        <v>256</v>
      </c>
      <c r="H888" s="165">
        <v>22.536</v>
      </c>
      <c r="I888" s="75"/>
      <c r="J888" s="166">
        <f>ROUND(I888*H888,2)</f>
        <v>0</v>
      </c>
      <c r="K888" s="163" t="s">
        <v>177</v>
      </c>
      <c r="L888" s="90"/>
      <c r="M888" s="167" t="s">
        <v>3</v>
      </c>
      <c r="N888" s="168" t="s">
        <v>47</v>
      </c>
      <c r="O888" s="169"/>
      <c r="P888" s="170">
        <f>O888*H888</f>
        <v>0</v>
      </c>
      <c r="Q888" s="170">
        <v>0.0001</v>
      </c>
      <c r="R888" s="170">
        <f>Q888*H888</f>
        <v>0.0022536</v>
      </c>
      <c r="S888" s="170">
        <v>0</v>
      </c>
      <c r="T888" s="171">
        <f>S888*H888</f>
        <v>0</v>
      </c>
      <c r="U888" s="89"/>
      <c r="V888" s="89"/>
      <c r="W888" s="89"/>
      <c r="X888" s="89"/>
      <c r="Y888" s="89"/>
      <c r="Z888" s="89"/>
      <c r="AA888" s="89"/>
      <c r="AB888" s="89"/>
      <c r="AC888" s="89"/>
      <c r="AD888" s="89"/>
      <c r="AE888" s="89"/>
      <c r="AR888" s="172" t="s">
        <v>261</v>
      </c>
      <c r="AT888" s="172" t="s">
        <v>173</v>
      </c>
      <c r="AU888" s="172" t="s">
        <v>179</v>
      </c>
      <c r="AY888" s="82" t="s">
        <v>171</v>
      </c>
      <c r="BE888" s="173">
        <f>IF(N888="základní",J888,0)</f>
        <v>0</v>
      </c>
      <c r="BF888" s="173">
        <f>IF(N888="snížená",J888,0)</f>
        <v>0</v>
      </c>
      <c r="BG888" s="173">
        <f>IF(N888="zákl. přenesená",J888,0)</f>
        <v>0</v>
      </c>
      <c r="BH888" s="173">
        <f>IF(N888="sníž. přenesená",J888,0)</f>
        <v>0</v>
      </c>
      <c r="BI888" s="173">
        <f>IF(N888="nulová",J888,0)</f>
        <v>0</v>
      </c>
      <c r="BJ888" s="82" t="s">
        <v>179</v>
      </c>
      <c r="BK888" s="173">
        <f>ROUND(I888*H888,2)</f>
        <v>0</v>
      </c>
      <c r="BL888" s="82" t="s">
        <v>261</v>
      </c>
      <c r="BM888" s="172" t="s">
        <v>1042</v>
      </c>
    </row>
    <row r="889" spans="2:51" s="174" customFormat="1" ht="12">
      <c r="B889" s="175"/>
      <c r="D889" s="176" t="s">
        <v>181</v>
      </c>
      <c r="E889" s="177" t="s">
        <v>3</v>
      </c>
      <c r="F889" s="178" t="s">
        <v>481</v>
      </c>
      <c r="H889" s="177" t="s">
        <v>3</v>
      </c>
      <c r="L889" s="175"/>
      <c r="M889" s="179"/>
      <c r="N889" s="180"/>
      <c r="O889" s="180"/>
      <c r="P889" s="180"/>
      <c r="Q889" s="180"/>
      <c r="R889" s="180"/>
      <c r="S889" s="180"/>
      <c r="T889" s="181"/>
      <c r="AT889" s="177" t="s">
        <v>181</v>
      </c>
      <c r="AU889" s="177" t="s">
        <v>179</v>
      </c>
      <c r="AV889" s="174" t="s">
        <v>83</v>
      </c>
      <c r="AW889" s="174" t="s">
        <v>36</v>
      </c>
      <c r="AX889" s="174" t="s">
        <v>75</v>
      </c>
      <c r="AY889" s="177" t="s">
        <v>171</v>
      </c>
    </row>
    <row r="890" spans="2:51" s="182" customFormat="1" ht="12">
      <c r="B890" s="183"/>
      <c r="D890" s="176" t="s">
        <v>181</v>
      </c>
      <c r="E890" s="184" t="s">
        <v>3</v>
      </c>
      <c r="F890" s="185" t="s">
        <v>1043</v>
      </c>
      <c r="H890" s="186">
        <v>22.536</v>
      </c>
      <c r="L890" s="183"/>
      <c r="M890" s="187"/>
      <c r="N890" s="188"/>
      <c r="O890" s="188"/>
      <c r="P890" s="188"/>
      <c r="Q890" s="188"/>
      <c r="R890" s="188"/>
      <c r="S890" s="188"/>
      <c r="T890" s="189"/>
      <c r="AT890" s="184" t="s">
        <v>181</v>
      </c>
      <c r="AU890" s="184" t="s">
        <v>179</v>
      </c>
      <c r="AV890" s="182" t="s">
        <v>179</v>
      </c>
      <c r="AW890" s="182" t="s">
        <v>36</v>
      </c>
      <c r="AX890" s="182" t="s">
        <v>75</v>
      </c>
      <c r="AY890" s="184" t="s">
        <v>171</v>
      </c>
    </row>
    <row r="891" spans="2:51" s="190" customFormat="1" ht="12">
      <c r="B891" s="191"/>
      <c r="D891" s="176" t="s">
        <v>181</v>
      </c>
      <c r="E891" s="192" t="s">
        <v>3</v>
      </c>
      <c r="F891" s="193" t="s">
        <v>184</v>
      </c>
      <c r="H891" s="194">
        <v>22.536</v>
      </c>
      <c r="L891" s="191"/>
      <c r="M891" s="195"/>
      <c r="N891" s="196"/>
      <c r="O891" s="196"/>
      <c r="P891" s="196"/>
      <c r="Q891" s="196"/>
      <c r="R891" s="196"/>
      <c r="S891" s="196"/>
      <c r="T891" s="197"/>
      <c r="AT891" s="192" t="s">
        <v>181</v>
      </c>
      <c r="AU891" s="192" t="s">
        <v>179</v>
      </c>
      <c r="AV891" s="190" t="s">
        <v>178</v>
      </c>
      <c r="AW891" s="190" t="s">
        <v>36</v>
      </c>
      <c r="AX891" s="190" t="s">
        <v>83</v>
      </c>
      <c r="AY891" s="192" t="s">
        <v>171</v>
      </c>
    </row>
    <row r="892" spans="1:65" s="92" customFormat="1" ht="16.5" customHeight="1">
      <c r="A892" s="89"/>
      <c r="B892" s="90"/>
      <c r="C892" s="198" t="s">
        <v>1044</v>
      </c>
      <c r="D892" s="198" t="s">
        <v>248</v>
      </c>
      <c r="E892" s="199" t="s">
        <v>1045</v>
      </c>
      <c r="F892" s="200" t="s">
        <v>1046</v>
      </c>
      <c r="G892" s="201" t="s">
        <v>187</v>
      </c>
      <c r="H892" s="202">
        <v>1.127</v>
      </c>
      <c r="I892" s="78"/>
      <c r="J892" s="203">
        <f>ROUND(I892*H892,2)</f>
        <v>0</v>
      </c>
      <c r="K892" s="200" t="s">
        <v>3</v>
      </c>
      <c r="L892" s="204"/>
      <c r="M892" s="205" t="s">
        <v>3</v>
      </c>
      <c r="N892" s="206" t="s">
        <v>47</v>
      </c>
      <c r="O892" s="169"/>
      <c r="P892" s="170">
        <f>O892*H892</f>
        <v>0</v>
      </c>
      <c r="Q892" s="170">
        <v>0.02</v>
      </c>
      <c r="R892" s="170">
        <f>Q892*H892</f>
        <v>0.02254</v>
      </c>
      <c r="S892" s="170">
        <v>0</v>
      </c>
      <c r="T892" s="171">
        <f>S892*H892</f>
        <v>0</v>
      </c>
      <c r="U892" s="89"/>
      <c r="V892" s="89"/>
      <c r="W892" s="89"/>
      <c r="X892" s="89"/>
      <c r="Y892" s="89"/>
      <c r="Z892" s="89"/>
      <c r="AA892" s="89"/>
      <c r="AB892" s="89"/>
      <c r="AC892" s="89"/>
      <c r="AD892" s="89"/>
      <c r="AE892" s="89"/>
      <c r="AR892" s="172" t="s">
        <v>353</v>
      </c>
      <c r="AT892" s="172" t="s">
        <v>248</v>
      </c>
      <c r="AU892" s="172" t="s">
        <v>179</v>
      </c>
      <c r="AY892" s="82" t="s">
        <v>171</v>
      </c>
      <c r="BE892" s="173">
        <f>IF(N892="základní",J892,0)</f>
        <v>0</v>
      </c>
      <c r="BF892" s="173">
        <f>IF(N892="snížená",J892,0)</f>
        <v>0</v>
      </c>
      <c r="BG892" s="173">
        <f>IF(N892="zákl. přenesená",J892,0)</f>
        <v>0</v>
      </c>
      <c r="BH892" s="173">
        <f>IF(N892="sníž. přenesená",J892,0)</f>
        <v>0</v>
      </c>
      <c r="BI892" s="173">
        <f>IF(N892="nulová",J892,0)</f>
        <v>0</v>
      </c>
      <c r="BJ892" s="82" t="s">
        <v>179</v>
      </c>
      <c r="BK892" s="173">
        <f>ROUND(I892*H892,2)</f>
        <v>0</v>
      </c>
      <c r="BL892" s="82" t="s">
        <v>261</v>
      </c>
      <c r="BM892" s="172" t="s">
        <v>1047</v>
      </c>
    </row>
    <row r="893" spans="2:51" s="182" customFormat="1" ht="12">
      <c r="B893" s="183"/>
      <c r="D893" s="176" t="s">
        <v>181</v>
      </c>
      <c r="F893" s="185" t="s">
        <v>1048</v>
      </c>
      <c r="H893" s="186">
        <v>1.127</v>
      </c>
      <c r="L893" s="183"/>
      <c r="M893" s="187"/>
      <c r="N893" s="188"/>
      <c r="O893" s="188"/>
      <c r="P893" s="188"/>
      <c r="Q893" s="188"/>
      <c r="R893" s="188"/>
      <c r="S893" s="188"/>
      <c r="T893" s="189"/>
      <c r="AT893" s="184" t="s">
        <v>181</v>
      </c>
      <c r="AU893" s="184" t="s">
        <v>179</v>
      </c>
      <c r="AV893" s="182" t="s">
        <v>179</v>
      </c>
      <c r="AW893" s="182" t="s">
        <v>4</v>
      </c>
      <c r="AX893" s="182" t="s">
        <v>83</v>
      </c>
      <c r="AY893" s="184" t="s">
        <v>171</v>
      </c>
    </row>
    <row r="894" spans="1:65" s="92" customFormat="1" ht="24">
      <c r="A894" s="89"/>
      <c r="B894" s="90"/>
      <c r="C894" s="161" t="s">
        <v>1049</v>
      </c>
      <c r="D894" s="161" t="s">
        <v>173</v>
      </c>
      <c r="E894" s="162" t="s">
        <v>1050</v>
      </c>
      <c r="F894" s="163" t="s">
        <v>1051</v>
      </c>
      <c r="G894" s="164" t="s">
        <v>176</v>
      </c>
      <c r="H894" s="165">
        <v>10.938</v>
      </c>
      <c r="I894" s="75"/>
      <c r="J894" s="166">
        <f>ROUND(I894*H894,2)</f>
        <v>0</v>
      </c>
      <c r="K894" s="163" t="s">
        <v>177</v>
      </c>
      <c r="L894" s="90"/>
      <c r="M894" s="167" t="s">
        <v>3</v>
      </c>
      <c r="N894" s="168" t="s">
        <v>47</v>
      </c>
      <c r="O894" s="169"/>
      <c r="P894" s="170">
        <f>O894*H894</f>
        <v>0</v>
      </c>
      <c r="Q894" s="170">
        <v>0.00019</v>
      </c>
      <c r="R894" s="170">
        <f>Q894*H894</f>
        <v>0.0020782200000000004</v>
      </c>
      <c r="S894" s="170">
        <v>0</v>
      </c>
      <c r="T894" s="171">
        <f>S894*H894</f>
        <v>0</v>
      </c>
      <c r="U894" s="89"/>
      <c r="V894" s="89"/>
      <c r="W894" s="89"/>
      <c r="X894" s="89"/>
      <c r="Y894" s="89"/>
      <c r="Z894" s="89"/>
      <c r="AA894" s="89"/>
      <c r="AB894" s="89"/>
      <c r="AC894" s="89"/>
      <c r="AD894" s="89"/>
      <c r="AE894" s="89"/>
      <c r="AR894" s="172" t="s">
        <v>261</v>
      </c>
      <c r="AT894" s="172" t="s">
        <v>173</v>
      </c>
      <c r="AU894" s="172" t="s">
        <v>179</v>
      </c>
      <c r="AY894" s="82" t="s">
        <v>171</v>
      </c>
      <c r="BE894" s="173">
        <f>IF(N894="základní",J894,0)</f>
        <v>0</v>
      </c>
      <c r="BF894" s="173">
        <f>IF(N894="snížená",J894,0)</f>
        <v>0</v>
      </c>
      <c r="BG894" s="173">
        <f>IF(N894="zákl. přenesená",J894,0)</f>
        <v>0</v>
      </c>
      <c r="BH894" s="173">
        <f>IF(N894="sníž. přenesená",J894,0)</f>
        <v>0</v>
      </c>
      <c r="BI894" s="173">
        <f>IF(N894="nulová",J894,0)</f>
        <v>0</v>
      </c>
      <c r="BJ894" s="82" t="s">
        <v>179</v>
      </c>
      <c r="BK894" s="173">
        <f>ROUND(I894*H894,2)</f>
        <v>0</v>
      </c>
      <c r="BL894" s="82" t="s">
        <v>261</v>
      </c>
      <c r="BM894" s="172" t="s">
        <v>1052</v>
      </c>
    </row>
    <row r="895" spans="2:51" s="174" customFormat="1" ht="12">
      <c r="B895" s="175"/>
      <c r="D895" s="176" t="s">
        <v>181</v>
      </c>
      <c r="E895" s="177" t="s">
        <v>3</v>
      </c>
      <c r="F895" s="178" t="s">
        <v>1053</v>
      </c>
      <c r="H895" s="177" t="s">
        <v>3</v>
      </c>
      <c r="L895" s="175"/>
      <c r="M895" s="179"/>
      <c r="N895" s="180"/>
      <c r="O895" s="180"/>
      <c r="P895" s="180"/>
      <c r="Q895" s="180"/>
      <c r="R895" s="180"/>
      <c r="S895" s="180"/>
      <c r="T895" s="181"/>
      <c r="AT895" s="177" t="s">
        <v>181</v>
      </c>
      <c r="AU895" s="177" t="s">
        <v>179</v>
      </c>
      <c r="AV895" s="174" t="s">
        <v>83</v>
      </c>
      <c r="AW895" s="174" t="s">
        <v>36</v>
      </c>
      <c r="AX895" s="174" t="s">
        <v>75</v>
      </c>
      <c r="AY895" s="177" t="s">
        <v>171</v>
      </c>
    </row>
    <row r="896" spans="2:51" s="174" customFormat="1" ht="12">
      <c r="B896" s="175"/>
      <c r="D896" s="176" t="s">
        <v>181</v>
      </c>
      <c r="E896" s="177" t="s">
        <v>3</v>
      </c>
      <c r="F896" s="178" t="s">
        <v>481</v>
      </c>
      <c r="H896" s="177" t="s">
        <v>3</v>
      </c>
      <c r="L896" s="175"/>
      <c r="M896" s="179"/>
      <c r="N896" s="180"/>
      <c r="O896" s="180"/>
      <c r="P896" s="180"/>
      <c r="Q896" s="180"/>
      <c r="R896" s="180"/>
      <c r="S896" s="180"/>
      <c r="T896" s="181"/>
      <c r="AT896" s="177" t="s">
        <v>181</v>
      </c>
      <c r="AU896" s="177" t="s">
        <v>179</v>
      </c>
      <c r="AV896" s="174" t="s">
        <v>83</v>
      </c>
      <c r="AW896" s="174" t="s">
        <v>36</v>
      </c>
      <c r="AX896" s="174" t="s">
        <v>75</v>
      </c>
      <c r="AY896" s="177" t="s">
        <v>171</v>
      </c>
    </row>
    <row r="897" spans="2:51" s="182" customFormat="1" ht="12">
      <c r="B897" s="183"/>
      <c r="D897" s="176" t="s">
        <v>181</v>
      </c>
      <c r="E897" s="184" t="s">
        <v>3</v>
      </c>
      <c r="F897" s="185" t="s">
        <v>964</v>
      </c>
      <c r="H897" s="186">
        <v>10.938</v>
      </c>
      <c r="L897" s="183"/>
      <c r="M897" s="187"/>
      <c r="N897" s="188"/>
      <c r="O897" s="188"/>
      <c r="P897" s="188"/>
      <c r="Q897" s="188"/>
      <c r="R897" s="188"/>
      <c r="S897" s="188"/>
      <c r="T897" s="189"/>
      <c r="AT897" s="184" t="s">
        <v>181</v>
      </c>
      <c r="AU897" s="184" t="s">
        <v>179</v>
      </c>
      <c r="AV897" s="182" t="s">
        <v>179</v>
      </c>
      <c r="AW897" s="182" t="s">
        <v>36</v>
      </c>
      <c r="AX897" s="182" t="s">
        <v>75</v>
      </c>
      <c r="AY897" s="184" t="s">
        <v>171</v>
      </c>
    </row>
    <row r="898" spans="2:51" s="190" customFormat="1" ht="12">
      <c r="B898" s="191"/>
      <c r="D898" s="176" t="s">
        <v>181</v>
      </c>
      <c r="E898" s="192" t="s">
        <v>3</v>
      </c>
      <c r="F898" s="193" t="s">
        <v>184</v>
      </c>
      <c r="H898" s="194">
        <v>10.938</v>
      </c>
      <c r="L898" s="191"/>
      <c r="M898" s="195"/>
      <c r="N898" s="196"/>
      <c r="O898" s="196"/>
      <c r="P898" s="196"/>
      <c r="Q898" s="196"/>
      <c r="R898" s="196"/>
      <c r="S898" s="196"/>
      <c r="T898" s="197"/>
      <c r="AT898" s="192" t="s">
        <v>181</v>
      </c>
      <c r="AU898" s="192" t="s">
        <v>179</v>
      </c>
      <c r="AV898" s="190" t="s">
        <v>178</v>
      </c>
      <c r="AW898" s="190" t="s">
        <v>36</v>
      </c>
      <c r="AX898" s="190" t="s">
        <v>83</v>
      </c>
      <c r="AY898" s="192" t="s">
        <v>171</v>
      </c>
    </row>
    <row r="899" spans="1:65" s="92" customFormat="1" ht="16.5" customHeight="1">
      <c r="A899" s="89"/>
      <c r="B899" s="90"/>
      <c r="C899" s="198" t="s">
        <v>1054</v>
      </c>
      <c r="D899" s="198" t="s">
        <v>248</v>
      </c>
      <c r="E899" s="199" t="s">
        <v>701</v>
      </c>
      <c r="F899" s="200" t="s">
        <v>702</v>
      </c>
      <c r="G899" s="201" t="s">
        <v>176</v>
      </c>
      <c r="H899" s="202">
        <v>11.485</v>
      </c>
      <c r="I899" s="78"/>
      <c r="J899" s="203">
        <f>ROUND(I899*H899,2)</f>
        <v>0</v>
      </c>
      <c r="K899" s="200" t="s">
        <v>177</v>
      </c>
      <c r="L899" s="204"/>
      <c r="M899" s="205" t="s">
        <v>3</v>
      </c>
      <c r="N899" s="206" t="s">
        <v>47</v>
      </c>
      <c r="O899" s="169"/>
      <c r="P899" s="170">
        <f>O899*H899</f>
        <v>0</v>
      </c>
      <c r="Q899" s="170">
        <v>0.0034</v>
      </c>
      <c r="R899" s="170">
        <f>Q899*H899</f>
        <v>0.03904899999999999</v>
      </c>
      <c r="S899" s="170">
        <v>0</v>
      </c>
      <c r="T899" s="171">
        <f>S899*H899</f>
        <v>0</v>
      </c>
      <c r="U899" s="89"/>
      <c r="V899" s="89"/>
      <c r="W899" s="89"/>
      <c r="X899" s="89"/>
      <c r="Y899" s="89"/>
      <c r="Z899" s="89"/>
      <c r="AA899" s="89"/>
      <c r="AB899" s="89"/>
      <c r="AC899" s="89"/>
      <c r="AD899" s="89"/>
      <c r="AE899" s="89"/>
      <c r="AR899" s="172" t="s">
        <v>353</v>
      </c>
      <c r="AT899" s="172" t="s">
        <v>248</v>
      </c>
      <c r="AU899" s="172" t="s">
        <v>179</v>
      </c>
      <c r="AY899" s="82" t="s">
        <v>171</v>
      </c>
      <c r="BE899" s="173">
        <f>IF(N899="základní",J899,0)</f>
        <v>0</v>
      </c>
      <c r="BF899" s="173">
        <f>IF(N899="snížená",J899,0)</f>
        <v>0</v>
      </c>
      <c r="BG899" s="173">
        <f>IF(N899="zákl. přenesená",J899,0)</f>
        <v>0</v>
      </c>
      <c r="BH899" s="173">
        <f>IF(N899="sníž. přenesená",J899,0)</f>
        <v>0</v>
      </c>
      <c r="BI899" s="173">
        <f>IF(N899="nulová",J899,0)</f>
        <v>0</v>
      </c>
      <c r="BJ899" s="82" t="s">
        <v>179</v>
      </c>
      <c r="BK899" s="173">
        <f>ROUND(I899*H899,2)</f>
        <v>0</v>
      </c>
      <c r="BL899" s="82" t="s">
        <v>261</v>
      </c>
      <c r="BM899" s="172" t="s">
        <v>1055</v>
      </c>
    </row>
    <row r="900" spans="2:51" s="182" customFormat="1" ht="12">
      <c r="B900" s="183"/>
      <c r="D900" s="176" t="s">
        <v>181</v>
      </c>
      <c r="F900" s="185" t="s">
        <v>1056</v>
      </c>
      <c r="H900" s="186">
        <v>11.485</v>
      </c>
      <c r="L900" s="183"/>
      <c r="M900" s="187"/>
      <c r="N900" s="188"/>
      <c r="O900" s="188"/>
      <c r="P900" s="188"/>
      <c r="Q900" s="188"/>
      <c r="R900" s="188"/>
      <c r="S900" s="188"/>
      <c r="T900" s="189"/>
      <c r="AT900" s="184" t="s">
        <v>181</v>
      </c>
      <c r="AU900" s="184" t="s">
        <v>179</v>
      </c>
      <c r="AV900" s="182" t="s">
        <v>179</v>
      </c>
      <c r="AW900" s="182" t="s">
        <v>4</v>
      </c>
      <c r="AX900" s="182" t="s">
        <v>83</v>
      </c>
      <c r="AY900" s="184" t="s">
        <v>171</v>
      </c>
    </row>
    <row r="901" spans="1:65" s="92" customFormat="1" ht="24">
      <c r="A901" s="89"/>
      <c r="B901" s="90"/>
      <c r="C901" s="161" t="s">
        <v>1057</v>
      </c>
      <c r="D901" s="161" t="s">
        <v>173</v>
      </c>
      <c r="E901" s="162" t="s">
        <v>1058</v>
      </c>
      <c r="F901" s="163" t="s">
        <v>1059</v>
      </c>
      <c r="G901" s="164" t="s">
        <v>176</v>
      </c>
      <c r="H901" s="165">
        <v>382.385</v>
      </c>
      <c r="I901" s="75"/>
      <c r="J901" s="166">
        <f>ROUND(I901*H901,2)</f>
        <v>0</v>
      </c>
      <c r="K901" s="163" t="s">
        <v>177</v>
      </c>
      <c r="L901" s="90"/>
      <c r="M901" s="167" t="s">
        <v>3</v>
      </c>
      <c r="N901" s="168" t="s">
        <v>47</v>
      </c>
      <c r="O901" s="169"/>
      <c r="P901" s="170">
        <f>O901*H901</f>
        <v>0</v>
      </c>
      <c r="Q901" s="170">
        <v>0</v>
      </c>
      <c r="R901" s="170">
        <f>Q901*H901</f>
        <v>0</v>
      </c>
      <c r="S901" s="170">
        <v>0</v>
      </c>
      <c r="T901" s="171">
        <f>S901*H901</f>
        <v>0</v>
      </c>
      <c r="U901" s="89"/>
      <c r="V901" s="89"/>
      <c r="W901" s="89"/>
      <c r="X901" s="89"/>
      <c r="Y901" s="89"/>
      <c r="Z901" s="89"/>
      <c r="AA901" s="89"/>
      <c r="AB901" s="89"/>
      <c r="AC901" s="89"/>
      <c r="AD901" s="89"/>
      <c r="AE901" s="89"/>
      <c r="AR901" s="172" t="s">
        <v>261</v>
      </c>
      <c r="AT901" s="172" t="s">
        <v>173</v>
      </c>
      <c r="AU901" s="172" t="s">
        <v>179</v>
      </c>
      <c r="AY901" s="82" t="s">
        <v>171</v>
      </c>
      <c r="BE901" s="173">
        <f>IF(N901="základní",J901,0)</f>
        <v>0</v>
      </c>
      <c r="BF901" s="173">
        <f>IF(N901="snížená",J901,0)</f>
        <v>0</v>
      </c>
      <c r="BG901" s="173">
        <f>IF(N901="zákl. přenesená",J901,0)</f>
        <v>0</v>
      </c>
      <c r="BH901" s="173">
        <f>IF(N901="sníž. přenesená",J901,0)</f>
        <v>0</v>
      </c>
      <c r="BI901" s="173">
        <f>IF(N901="nulová",J901,0)</f>
        <v>0</v>
      </c>
      <c r="BJ901" s="82" t="s">
        <v>179</v>
      </c>
      <c r="BK901" s="173">
        <f>ROUND(I901*H901,2)</f>
        <v>0</v>
      </c>
      <c r="BL901" s="82" t="s">
        <v>261</v>
      </c>
      <c r="BM901" s="172" t="s">
        <v>1060</v>
      </c>
    </row>
    <row r="902" spans="2:51" s="182" customFormat="1" ht="12">
      <c r="B902" s="183"/>
      <c r="D902" s="176" t="s">
        <v>181</v>
      </c>
      <c r="E902" s="184" t="s">
        <v>3</v>
      </c>
      <c r="F902" s="185" t="s">
        <v>607</v>
      </c>
      <c r="H902" s="186">
        <v>187.172</v>
      </c>
      <c r="L902" s="183"/>
      <c r="M902" s="187"/>
      <c r="N902" s="188"/>
      <c r="O902" s="188"/>
      <c r="P902" s="188"/>
      <c r="Q902" s="188"/>
      <c r="R902" s="188"/>
      <c r="S902" s="188"/>
      <c r="T902" s="189"/>
      <c r="AT902" s="184" t="s">
        <v>181</v>
      </c>
      <c r="AU902" s="184" t="s">
        <v>179</v>
      </c>
      <c r="AV902" s="182" t="s">
        <v>179</v>
      </c>
      <c r="AW902" s="182" t="s">
        <v>36</v>
      </c>
      <c r="AX902" s="182" t="s">
        <v>75</v>
      </c>
      <c r="AY902" s="184" t="s">
        <v>171</v>
      </c>
    </row>
    <row r="903" spans="2:51" s="182" customFormat="1" ht="12">
      <c r="B903" s="183"/>
      <c r="D903" s="176" t="s">
        <v>181</v>
      </c>
      <c r="E903" s="184" t="s">
        <v>3</v>
      </c>
      <c r="F903" s="185" t="s">
        <v>607</v>
      </c>
      <c r="H903" s="186">
        <v>187.172</v>
      </c>
      <c r="L903" s="183"/>
      <c r="M903" s="187"/>
      <c r="N903" s="188"/>
      <c r="O903" s="188"/>
      <c r="P903" s="188"/>
      <c r="Q903" s="188"/>
      <c r="R903" s="188"/>
      <c r="S903" s="188"/>
      <c r="T903" s="189"/>
      <c r="AT903" s="184" t="s">
        <v>181</v>
      </c>
      <c r="AU903" s="184" t="s">
        <v>179</v>
      </c>
      <c r="AV903" s="182" t="s">
        <v>179</v>
      </c>
      <c r="AW903" s="182" t="s">
        <v>36</v>
      </c>
      <c r="AX903" s="182" t="s">
        <v>75</v>
      </c>
      <c r="AY903" s="184" t="s">
        <v>171</v>
      </c>
    </row>
    <row r="904" spans="2:51" s="182" customFormat="1" ht="12">
      <c r="B904" s="183"/>
      <c r="D904" s="176" t="s">
        <v>181</v>
      </c>
      <c r="E904" s="184" t="s">
        <v>3</v>
      </c>
      <c r="F904" s="185" t="s">
        <v>608</v>
      </c>
      <c r="H904" s="186">
        <v>-58.022</v>
      </c>
      <c r="L904" s="183"/>
      <c r="M904" s="187"/>
      <c r="N904" s="188"/>
      <c r="O904" s="188"/>
      <c r="P904" s="188"/>
      <c r="Q904" s="188"/>
      <c r="R904" s="188"/>
      <c r="S904" s="188"/>
      <c r="T904" s="189"/>
      <c r="AT904" s="184" t="s">
        <v>181</v>
      </c>
      <c r="AU904" s="184" t="s">
        <v>179</v>
      </c>
      <c r="AV904" s="182" t="s">
        <v>179</v>
      </c>
      <c r="AW904" s="182" t="s">
        <v>36</v>
      </c>
      <c r="AX904" s="182" t="s">
        <v>75</v>
      </c>
      <c r="AY904" s="184" t="s">
        <v>171</v>
      </c>
    </row>
    <row r="905" spans="2:51" s="182" customFormat="1" ht="12">
      <c r="B905" s="183"/>
      <c r="D905" s="176" t="s">
        <v>181</v>
      </c>
      <c r="E905" s="184" t="s">
        <v>3</v>
      </c>
      <c r="F905" s="185" t="s">
        <v>609</v>
      </c>
      <c r="H905" s="186">
        <v>-83.75</v>
      </c>
      <c r="L905" s="183"/>
      <c r="M905" s="187"/>
      <c r="N905" s="188"/>
      <c r="O905" s="188"/>
      <c r="P905" s="188"/>
      <c r="Q905" s="188"/>
      <c r="R905" s="188"/>
      <c r="S905" s="188"/>
      <c r="T905" s="189"/>
      <c r="AT905" s="184" t="s">
        <v>181</v>
      </c>
      <c r="AU905" s="184" t="s">
        <v>179</v>
      </c>
      <c r="AV905" s="182" t="s">
        <v>179</v>
      </c>
      <c r="AW905" s="182" t="s">
        <v>36</v>
      </c>
      <c r="AX905" s="182" t="s">
        <v>75</v>
      </c>
      <c r="AY905" s="184" t="s">
        <v>171</v>
      </c>
    </row>
    <row r="906" spans="2:51" s="182" customFormat="1" ht="12">
      <c r="B906" s="183"/>
      <c r="D906" s="176" t="s">
        <v>181</v>
      </c>
      <c r="E906" s="184" t="s">
        <v>3</v>
      </c>
      <c r="F906" s="185" t="s">
        <v>610</v>
      </c>
      <c r="H906" s="186">
        <v>88.5</v>
      </c>
      <c r="L906" s="183"/>
      <c r="M906" s="187"/>
      <c r="N906" s="188"/>
      <c r="O906" s="188"/>
      <c r="P906" s="188"/>
      <c r="Q906" s="188"/>
      <c r="R906" s="188"/>
      <c r="S906" s="188"/>
      <c r="T906" s="189"/>
      <c r="AT906" s="184" t="s">
        <v>181</v>
      </c>
      <c r="AU906" s="184" t="s">
        <v>179</v>
      </c>
      <c r="AV906" s="182" t="s">
        <v>179</v>
      </c>
      <c r="AW906" s="182" t="s">
        <v>36</v>
      </c>
      <c r="AX906" s="182" t="s">
        <v>75</v>
      </c>
      <c r="AY906" s="184" t="s">
        <v>171</v>
      </c>
    </row>
    <row r="907" spans="2:51" s="182" customFormat="1" ht="12">
      <c r="B907" s="183"/>
      <c r="D907" s="176" t="s">
        <v>181</v>
      </c>
      <c r="E907" s="184" t="s">
        <v>3</v>
      </c>
      <c r="F907" s="185" t="s">
        <v>611</v>
      </c>
      <c r="H907" s="186">
        <v>61.313</v>
      </c>
      <c r="L907" s="183"/>
      <c r="M907" s="187"/>
      <c r="N907" s="188"/>
      <c r="O907" s="188"/>
      <c r="P907" s="188"/>
      <c r="Q907" s="188"/>
      <c r="R907" s="188"/>
      <c r="S907" s="188"/>
      <c r="T907" s="189"/>
      <c r="AT907" s="184" t="s">
        <v>181</v>
      </c>
      <c r="AU907" s="184" t="s">
        <v>179</v>
      </c>
      <c r="AV907" s="182" t="s">
        <v>179</v>
      </c>
      <c r="AW907" s="182" t="s">
        <v>36</v>
      </c>
      <c r="AX907" s="182" t="s">
        <v>75</v>
      </c>
      <c r="AY907" s="184" t="s">
        <v>171</v>
      </c>
    </row>
    <row r="908" spans="2:51" s="190" customFormat="1" ht="12">
      <c r="B908" s="191"/>
      <c r="D908" s="176" t="s">
        <v>181</v>
      </c>
      <c r="E908" s="192" t="s">
        <v>3</v>
      </c>
      <c r="F908" s="193" t="s">
        <v>184</v>
      </c>
      <c r="H908" s="194">
        <v>382.385</v>
      </c>
      <c r="L908" s="191"/>
      <c r="M908" s="195"/>
      <c r="N908" s="196"/>
      <c r="O908" s="196"/>
      <c r="P908" s="196"/>
      <c r="Q908" s="196"/>
      <c r="R908" s="196"/>
      <c r="S908" s="196"/>
      <c r="T908" s="197"/>
      <c r="AT908" s="192" t="s">
        <v>181</v>
      </c>
      <c r="AU908" s="192" t="s">
        <v>179</v>
      </c>
      <c r="AV908" s="190" t="s">
        <v>178</v>
      </c>
      <c r="AW908" s="190" t="s">
        <v>36</v>
      </c>
      <c r="AX908" s="190" t="s">
        <v>83</v>
      </c>
      <c r="AY908" s="192" t="s">
        <v>171</v>
      </c>
    </row>
    <row r="909" spans="1:65" s="92" customFormat="1" ht="16.5" customHeight="1">
      <c r="A909" s="89"/>
      <c r="B909" s="90"/>
      <c r="C909" s="198" t="s">
        <v>1061</v>
      </c>
      <c r="D909" s="198" t="s">
        <v>248</v>
      </c>
      <c r="E909" s="199" t="s">
        <v>1062</v>
      </c>
      <c r="F909" s="200" t="s">
        <v>1063</v>
      </c>
      <c r="G909" s="201" t="s">
        <v>176</v>
      </c>
      <c r="H909" s="202">
        <v>390.033</v>
      </c>
      <c r="I909" s="78"/>
      <c r="J909" s="203">
        <f>ROUND(I909*H909,2)</f>
        <v>0</v>
      </c>
      <c r="K909" s="200" t="s">
        <v>177</v>
      </c>
      <c r="L909" s="204"/>
      <c r="M909" s="205" t="s">
        <v>3</v>
      </c>
      <c r="N909" s="206" t="s">
        <v>47</v>
      </c>
      <c r="O909" s="169"/>
      <c r="P909" s="170">
        <f>O909*H909</f>
        <v>0</v>
      </c>
      <c r="Q909" s="170">
        <v>0.008</v>
      </c>
      <c r="R909" s="170">
        <f>Q909*H909</f>
        <v>3.120264</v>
      </c>
      <c r="S909" s="170">
        <v>0</v>
      </c>
      <c r="T909" s="171">
        <f>S909*H909</f>
        <v>0</v>
      </c>
      <c r="U909" s="89"/>
      <c r="V909" s="89"/>
      <c r="W909" s="89"/>
      <c r="X909" s="89"/>
      <c r="Y909" s="89"/>
      <c r="Z909" s="89"/>
      <c r="AA909" s="89"/>
      <c r="AB909" s="89"/>
      <c r="AC909" s="89"/>
      <c r="AD909" s="89"/>
      <c r="AE909" s="89"/>
      <c r="AR909" s="172" t="s">
        <v>353</v>
      </c>
      <c r="AT909" s="172" t="s">
        <v>248</v>
      </c>
      <c r="AU909" s="172" t="s">
        <v>179</v>
      </c>
      <c r="AY909" s="82" t="s">
        <v>171</v>
      </c>
      <c r="BE909" s="173">
        <f>IF(N909="základní",J909,0)</f>
        <v>0</v>
      </c>
      <c r="BF909" s="173">
        <f>IF(N909="snížená",J909,0)</f>
        <v>0</v>
      </c>
      <c r="BG909" s="173">
        <f>IF(N909="zákl. přenesená",J909,0)</f>
        <v>0</v>
      </c>
      <c r="BH909" s="173">
        <f>IF(N909="sníž. přenesená",J909,0)</f>
        <v>0</v>
      </c>
      <c r="BI909" s="173">
        <f>IF(N909="nulová",J909,0)</f>
        <v>0</v>
      </c>
      <c r="BJ909" s="82" t="s">
        <v>179</v>
      </c>
      <c r="BK909" s="173">
        <f>ROUND(I909*H909,2)</f>
        <v>0</v>
      </c>
      <c r="BL909" s="82" t="s">
        <v>261</v>
      </c>
      <c r="BM909" s="172" t="s">
        <v>1064</v>
      </c>
    </row>
    <row r="910" spans="2:51" s="182" customFormat="1" ht="12">
      <c r="B910" s="183"/>
      <c r="D910" s="176" t="s">
        <v>181</v>
      </c>
      <c r="F910" s="185" t="s">
        <v>1065</v>
      </c>
      <c r="H910" s="186">
        <v>390.033</v>
      </c>
      <c r="L910" s="183"/>
      <c r="M910" s="187"/>
      <c r="N910" s="188"/>
      <c r="O910" s="188"/>
      <c r="P910" s="188"/>
      <c r="Q910" s="188"/>
      <c r="R910" s="188"/>
      <c r="S910" s="188"/>
      <c r="T910" s="189"/>
      <c r="AT910" s="184" t="s">
        <v>181</v>
      </c>
      <c r="AU910" s="184" t="s">
        <v>179</v>
      </c>
      <c r="AV910" s="182" t="s">
        <v>179</v>
      </c>
      <c r="AW910" s="182" t="s">
        <v>4</v>
      </c>
      <c r="AX910" s="182" t="s">
        <v>83</v>
      </c>
      <c r="AY910" s="184" t="s">
        <v>171</v>
      </c>
    </row>
    <row r="911" spans="1:65" s="92" customFormat="1" ht="24">
      <c r="A911" s="89"/>
      <c r="B911" s="90"/>
      <c r="C911" s="161" t="s">
        <v>1066</v>
      </c>
      <c r="D911" s="161" t="s">
        <v>173</v>
      </c>
      <c r="E911" s="162" t="s">
        <v>1067</v>
      </c>
      <c r="F911" s="163" t="s">
        <v>1068</v>
      </c>
      <c r="G911" s="164" t="s">
        <v>176</v>
      </c>
      <c r="H911" s="165">
        <v>382.385</v>
      </c>
      <c r="I911" s="75"/>
      <c r="J911" s="166">
        <f>ROUND(I911*H911,2)</f>
        <v>0</v>
      </c>
      <c r="K911" s="163" t="s">
        <v>177</v>
      </c>
      <c r="L911" s="90"/>
      <c r="M911" s="167" t="s">
        <v>3</v>
      </c>
      <c r="N911" s="168" t="s">
        <v>47</v>
      </c>
      <c r="O911" s="169"/>
      <c r="P911" s="170">
        <f>O911*H911</f>
        <v>0</v>
      </c>
      <c r="Q911" s="170">
        <v>0</v>
      </c>
      <c r="R911" s="170">
        <f>Q911*H911</f>
        <v>0</v>
      </c>
      <c r="S911" s="170">
        <v>0</v>
      </c>
      <c r="T911" s="171">
        <f>S911*H911</f>
        <v>0</v>
      </c>
      <c r="U911" s="89"/>
      <c r="V911" s="89"/>
      <c r="W911" s="89"/>
      <c r="X911" s="89"/>
      <c r="Y911" s="89"/>
      <c r="Z911" s="89"/>
      <c r="AA911" s="89"/>
      <c r="AB911" s="89"/>
      <c r="AC911" s="89"/>
      <c r="AD911" s="89"/>
      <c r="AE911" s="89"/>
      <c r="AR911" s="172" t="s">
        <v>261</v>
      </c>
      <c r="AT911" s="172" t="s">
        <v>173</v>
      </c>
      <c r="AU911" s="172" t="s">
        <v>179</v>
      </c>
      <c r="AY911" s="82" t="s">
        <v>171</v>
      </c>
      <c r="BE911" s="173">
        <f>IF(N911="základní",J911,0)</f>
        <v>0</v>
      </c>
      <c r="BF911" s="173">
        <f>IF(N911="snížená",J911,0)</f>
        <v>0</v>
      </c>
      <c r="BG911" s="173">
        <f>IF(N911="zákl. přenesená",J911,0)</f>
        <v>0</v>
      </c>
      <c r="BH911" s="173">
        <f>IF(N911="sníž. přenesená",J911,0)</f>
        <v>0</v>
      </c>
      <c r="BI911" s="173">
        <f>IF(N911="nulová",J911,0)</f>
        <v>0</v>
      </c>
      <c r="BJ911" s="82" t="s">
        <v>179</v>
      </c>
      <c r="BK911" s="173">
        <f>ROUND(I911*H911,2)</f>
        <v>0</v>
      </c>
      <c r="BL911" s="82" t="s">
        <v>261</v>
      </c>
      <c r="BM911" s="172" t="s">
        <v>1069</v>
      </c>
    </row>
    <row r="912" spans="2:51" s="182" customFormat="1" ht="12">
      <c r="B912" s="183"/>
      <c r="D912" s="176" t="s">
        <v>181</v>
      </c>
      <c r="E912" s="184" t="s">
        <v>3</v>
      </c>
      <c r="F912" s="185" t="s">
        <v>607</v>
      </c>
      <c r="H912" s="186">
        <v>187.172</v>
      </c>
      <c r="L912" s="183"/>
      <c r="M912" s="187"/>
      <c r="N912" s="188"/>
      <c r="O912" s="188"/>
      <c r="P912" s="188"/>
      <c r="Q912" s="188"/>
      <c r="R912" s="188"/>
      <c r="S912" s="188"/>
      <c r="T912" s="189"/>
      <c r="AT912" s="184" t="s">
        <v>181</v>
      </c>
      <c r="AU912" s="184" t="s">
        <v>179</v>
      </c>
      <c r="AV912" s="182" t="s">
        <v>179</v>
      </c>
      <c r="AW912" s="182" t="s">
        <v>36</v>
      </c>
      <c r="AX912" s="182" t="s">
        <v>75</v>
      </c>
      <c r="AY912" s="184" t="s">
        <v>171</v>
      </c>
    </row>
    <row r="913" spans="2:51" s="182" customFormat="1" ht="12">
      <c r="B913" s="183"/>
      <c r="D913" s="176" t="s">
        <v>181</v>
      </c>
      <c r="E913" s="184" t="s">
        <v>3</v>
      </c>
      <c r="F913" s="185" t="s">
        <v>607</v>
      </c>
      <c r="H913" s="186">
        <v>187.172</v>
      </c>
      <c r="L913" s="183"/>
      <c r="M913" s="187"/>
      <c r="N913" s="188"/>
      <c r="O913" s="188"/>
      <c r="P913" s="188"/>
      <c r="Q913" s="188"/>
      <c r="R913" s="188"/>
      <c r="S913" s="188"/>
      <c r="T913" s="189"/>
      <c r="AT913" s="184" t="s">
        <v>181</v>
      </c>
      <c r="AU913" s="184" t="s">
        <v>179</v>
      </c>
      <c r="AV913" s="182" t="s">
        <v>179</v>
      </c>
      <c r="AW913" s="182" t="s">
        <v>36</v>
      </c>
      <c r="AX913" s="182" t="s">
        <v>75</v>
      </c>
      <c r="AY913" s="184" t="s">
        <v>171</v>
      </c>
    </row>
    <row r="914" spans="2:51" s="182" customFormat="1" ht="12">
      <c r="B914" s="183"/>
      <c r="D914" s="176" t="s">
        <v>181</v>
      </c>
      <c r="E914" s="184" t="s">
        <v>3</v>
      </c>
      <c r="F914" s="185" t="s">
        <v>608</v>
      </c>
      <c r="H914" s="186">
        <v>-58.022</v>
      </c>
      <c r="L914" s="183"/>
      <c r="M914" s="187"/>
      <c r="N914" s="188"/>
      <c r="O914" s="188"/>
      <c r="P914" s="188"/>
      <c r="Q914" s="188"/>
      <c r="R914" s="188"/>
      <c r="S914" s="188"/>
      <c r="T914" s="189"/>
      <c r="AT914" s="184" t="s">
        <v>181</v>
      </c>
      <c r="AU914" s="184" t="s">
        <v>179</v>
      </c>
      <c r="AV914" s="182" t="s">
        <v>179</v>
      </c>
      <c r="AW914" s="182" t="s">
        <v>36</v>
      </c>
      <c r="AX914" s="182" t="s">
        <v>75</v>
      </c>
      <c r="AY914" s="184" t="s">
        <v>171</v>
      </c>
    </row>
    <row r="915" spans="2:51" s="182" customFormat="1" ht="12">
      <c r="B915" s="183"/>
      <c r="D915" s="176" t="s">
        <v>181</v>
      </c>
      <c r="E915" s="184" t="s">
        <v>3</v>
      </c>
      <c r="F915" s="185" t="s">
        <v>609</v>
      </c>
      <c r="H915" s="186">
        <v>-83.75</v>
      </c>
      <c r="L915" s="183"/>
      <c r="M915" s="187"/>
      <c r="N915" s="188"/>
      <c r="O915" s="188"/>
      <c r="P915" s="188"/>
      <c r="Q915" s="188"/>
      <c r="R915" s="188"/>
      <c r="S915" s="188"/>
      <c r="T915" s="189"/>
      <c r="AT915" s="184" t="s">
        <v>181</v>
      </c>
      <c r="AU915" s="184" t="s">
        <v>179</v>
      </c>
      <c r="AV915" s="182" t="s">
        <v>179</v>
      </c>
      <c r="AW915" s="182" t="s">
        <v>36</v>
      </c>
      <c r="AX915" s="182" t="s">
        <v>75</v>
      </c>
      <c r="AY915" s="184" t="s">
        <v>171</v>
      </c>
    </row>
    <row r="916" spans="2:51" s="182" customFormat="1" ht="12">
      <c r="B916" s="183"/>
      <c r="D916" s="176" t="s">
        <v>181</v>
      </c>
      <c r="E916" s="184" t="s">
        <v>3</v>
      </c>
      <c r="F916" s="185" t="s">
        <v>610</v>
      </c>
      <c r="H916" s="186">
        <v>88.5</v>
      </c>
      <c r="L916" s="183"/>
      <c r="M916" s="187"/>
      <c r="N916" s="188"/>
      <c r="O916" s="188"/>
      <c r="P916" s="188"/>
      <c r="Q916" s="188"/>
      <c r="R916" s="188"/>
      <c r="S916" s="188"/>
      <c r="T916" s="189"/>
      <c r="AT916" s="184" t="s">
        <v>181</v>
      </c>
      <c r="AU916" s="184" t="s">
        <v>179</v>
      </c>
      <c r="AV916" s="182" t="s">
        <v>179</v>
      </c>
      <c r="AW916" s="182" t="s">
        <v>36</v>
      </c>
      <c r="AX916" s="182" t="s">
        <v>75</v>
      </c>
      <c r="AY916" s="184" t="s">
        <v>171</v>
      </c>
    </row>
    <row r="917" spans="2:51" s="182" customFormat="1" ht="12">
      <c r="B917" s="183"/>
      <c r="D917" s="176" t="s">
        <v>181</v>
      </c>
      <c r="E917" s="184" t="s">
        <v>3</v>
      </c>
      <c r="F917" s="185" t="s">
        <v>611</v>
      </c>
      <c r="H917" s="186">
        <v>61.313</v>
      </c>
      <c r="L917" s="183"/>
      <c r="M917" s="187"/>
      <c r="N917" s="188"/>
      <c r="O917" s="188"/>
      <c r="P917" s="188"/>
      <c r="Q917" s="188"/>
      <c r="R917" s="188"/>
      <c r="S917" s="188"/>
      <c r="T917" s="189"/>
      <c r="AT917" s="184" t="s">
        <v>181</v>
      </c>
      <c r="AU917" s="184" t="s">
        <v>179</v>
      </c>
      <c r="AV917" s="182" t="s">
        <v>179</v>
      </c>
      <c r="AW917" s="182" t="s">
        <v>36</v>
      </c>
      <c r="AX917" s="182" t="s">
        <v>75</v>
      </c>
      <c r="AY917" s="184" t="s">
        <v>171</v>
      </c>
    </row>
    <row r="918" spans="2:51" s="190" customFormat="1" ht="12">
      <c r="B918" s="191"/>
      <c r="D918" s="176" t="s">
        <v>181</v>
      </c>
      <c r="E918" s="192" t="s">
        <v>3</v>
      </c>
      <c r="F918" s="193" t="s">
        <v>184</v>
      </c>
      <c r="H918" s="194">
        <v>382.385</v>
      </c>
      <c r="L918" s="191"/>
      <c r="M918" s="195"/>
      <c r="N918" s="196"/>
      <c r="O918" s="196"/>
      <c r="P918" s="196"/>
      <c r="Q918" s="196"/>
      <c r="R918" s="196"/>
      <c r="S918" s="196"/>
      <c r="T918" s="197"/>
      <c r="AT918" s="192" t="s">
        <v>181</v>
      </c>
      <c r="AU918" s="192" t="s">
        <v>179</v>
      </c>
      <c r="AV918" s="190" t="s">
        <v>178</v>
      </c>
      <c r="AW918" s="190" t="s">
        <v>36</v>
      </c>
      <c r="AX918" s="190" t="s">
        <v>83</v>
      </c>
      <c r="AY918" s="192" t="s">
        <v>171</v>
      </c>
    </row>
    <row r="919" spans="1:65" s="92" customFormat="1" ht="21.75" customHeight="1">
      <c r="A919" s="89"/>
      <c r="B919" s="90"/>
      <c r="C919" s="198" t="s">
        <v>1070</v>
      </c>
      <c r="D919" s="198" t="s">
        <v>248</v>
      </c>
      <c r="E919" s="199" t="s">
        <v>1071</v>
      </c>
      <c r="F919" s="200" t="s">
        <v>1072</v>
      </c>
      <c r="G919" s="201" t="s">
        <v>176</v>
      </c>
      <c r="H919" s="202">
        <v>390.033</v>
      </c>
      <c r="I919" s="78"/>
      <c r="J919" s="203">
        <f>ROUND(I919*H919,2)</f>
        <v>0</v>
      </c>
      <c r="K919" s="200" t="s">
        <v>177</v>
      </c>
      <c r="L919" s="204"/>
      <c r="M919" s="205" t="s">
        <v>3</v>
      </c>
      <c r="N919" s="206" t="s">
        <v>47</v>
      </c>
      <c r="O919" s="169"/>
      <c r="P919" s="170">
        <f>O919*H919</f>
        <v>0</v>
      </c>
      <c r="Q919" s="170">
        <v>0.00022</v>
      </c>
      <c r="R919" s="170">
        <f>Q919*H919</f>
        <v>0.08580726000000001</v>
      </c>
      <c r="S919" s="170">
        <v>0</v>
      </c>
      <c r="T919" s="171">
        <f>S919*H919</f>
        <v>0</v>
      </c>
      <c r="U919" s="89"/>
      <c r="V919" s="89"/>
      <c r="W919" s="89"/>
      <c r="X919" s="89"/>
      <c r="Y919" s="89"/>
      <c r="Z919" s="89"/>
      <c r="AA919" s="89"/>
      <c r="AB919" s="89"/>
      <c r="AC919" s="89"/>
      <c r="AD919" s="89"/>
      <c r="AE919" s="89"/>
      <c r="AR919" s="172" t="s">
        <v>353</v>
      </c>
      <c r="AT919" s="172" t="s">
        <v>248</v>
      </c>
      <c r="AU919" s="172" t="s">
        <v>179</v>
      </c>
      <c r="AY919" s="82" t="s">
        <v>171</v>
      </c>
      <c r="BE919" s="173">
        <f>IF(N919="základní",J919,0)</f>
        <v>0</v>
      </c>
      <c r="BF919" s="173">
        <f>IF(N919="snížená",J919,0)</f>
        <v>0</v>
      </c>
      <c r="BG919" s="173">
        <f>IF(N919="zákl. přenesená",J919,0)</f>
        <v>0</v>
      </c>
      <c r="BH919" s="173">
        <f>IF(N919="sníž. přenesená",J919,0)</f>
        <v>0</v>
      </c>
      <c r="BI919" s="173">
        <f>IF(N919="nulová",J919,0)</f>
        <v>0</v>
      </c>
      <c r="BJ919" s="82" t="s">
        <v>179</v>
      </c>
      <c r="BK919" s="173">
        <f>ROUND(I919*H919,2)</f>
        <v>0</v>
      </c>
      <c r="BL919" s="82" t="s">
        <v>261</v>
      </c>
      <c r="BM919" s="172" t="s">
        <v>1073</v>
      </c>
    </row>
    <row r="920" spans="2:51" s="182" customFormat="1" ht="12">
      <c r="B920" s="183"/>
      <c r="D920" s="176" t="s">
        <v>181</v>
      </c>
      <c r="F920" s="185" t="s">
        <v>1065</v>
      </c>
      <c r="H920" s="186">
        <v>390.033</v>
      </c>
      <c r="L920" s="183"/>
      <c r="M920" s="187"/>
      <c r="N920" s="188"/>
      <c r="O920" s="188"/>
      <c r="P920" s="188"/>
      <c r="Q920" s="188"/>
      <c r="R920" s="188"/>
      <c r="S920" s="188"/>
      <c r="T920" s="189"/>
      <c r="AT920" s="184" t="s">
        <v>181</v>
      </c>
      <c r="AU920" s="184" t="s">
        <v>179</v>
      </c>
      <c r="AV920" s="182" t="s">
        <v>179</v>
      </c>
      <c r="AW920" s="182" t="s">
        <v>4</v>
      </c>
      <c r="AX920" s="182" t="s">
        <v>83</v>
      </c>
      <c r="AY920" s="184" t="s">
        <v>171</v>
      </c>
    </row>
    <row r="921" spans="1:65" s="92" customFormat="1" ht="24">
      <c r="A921" s="89"/>
      <c r="B921" s="90"/>
      <c r="C921" s="161" t="s">
        <v>1074</v>
      </c>
      <c r="D921" s="161" t="s">
        <v>173</v>
      </c>
      <c r="E921" s="162" t="s">
        <v>1075</v>
      </c>
      <c r="F921" s="163" t="s">
        <v>1076</v>
      </c>
      <c r="G921" s="164" t="s">
        <v>176</v>
      </c>
      <c r="H921" s="165">
        <v>382.385</v>
      </c>
      <c r="I921" s="75"/>
      <c r="J921" s="166">
        <f>ROUND(I921*H921,2)</f>
        <v>0</v>
      </c>
      <c r="K921" s="163" t="s">
        <v>177</v>
      </c>
      <c r="L921" s="90"/>
      <c r="M921" s="167" t="s">
        <v>3</v>
      </c>
      <c r="N921" s="168" t="s">
        <v>47</v>
      </c>
      <c r="O921" s="169"/>
      <c r="P921" s="170">
        <f>O921*H921</f>
        <v>0</v>
      </c>
      <c r="Q921" s="170">
        <v>1E-05</v>
      </c>
      <c r="R921" s="170">
        <f>Q921*H921</f>
        <v>0.00382385</v>
      </c>
      <c r="S921" s="170">
        <v>0</v>
      </c>
      <c r="T921" s="171">
        <f>S921*H921</f>
        <v>0</v>
      </c>
      <c r="U921" s="89"/>
      <c r="V921" s="89"/>
      <c r="W921" s="89"/>
      <c r="X921" s="89"/>
      <c r="Y921" s="89"/>
      <c r="Z921" s="89"/>
      <c r="AA921" s="89"/>
      <c r="AB921" s="89"/>
      <c r="AC921" s="89"/>
      <c r="AD921" s="89"/>
      <c r="AE921" s="89"/>
      <c r="AR921" s="172" t="s">
        <v>261</v>
      </c>
      <c r="AT921" s="172" t="s">
        <v>173</v>
      </c>
      <c r="AU921" s="172" t="s">
        <v>179</v>
      </c>
      <c r="AY921" s="82" t="s">
        <v>171</v>
      </c>
      <c r="BE921" s="173">
        <f>IF(N921="základní",J921,0)</f>
        <v>0</v>
      </c>
      <c r="BF921" s="173">
        <f>IF(N921="snížená",J921,0)</f>
        <v>0</v>
      </c>
      <c r="BG921" s="173">
        <f>IF(N921="zákl. přenesená",J921,0)</f>
        <v>0</v>
      </c>
      <c r="BH921" s="173">
        <f>IF(N921="sníž. přenesená",J921,0)</f>
        <v>0</v>
      </c>
      <c r="BI921" s="173">
        <f>IF(N921="nulová",J921,0)</f>
        <v>0</v>
      </c>
      <c r="BJ921" s="82" t="s">
        <v>179</v>
      </c>
      <c r="BK921" s="173">
        <f>ROUND(I921*H921,2)</f>
        <v>0</v>
      </c>
      <c r="BL921" s="82" t="s">
        <v>261</v>
      </c>
      <c r="BM921" s="172" t="s">
        <v>1077</v>
      </c>
    </row>
    <row r="922" spans="1:65" s="92" customFormat="1" ht="16.5" customHeight="1">
      <c r="A922" s="89"/>
      <c r="B922" s="90"/>
      <c r="C922" s="198" t="s">
        <v>1078</v>
      </c>
      <c r="D922" s="198" t="s">
        <v>248</v>
      </c>
      <c r="E922" s="199" t="s">
        <v>1079</v>
      </c>
      <c r="F922" s="200" t="s">
        <v>1080</v>
      </c>
      <c r="G922" s="201" t="s">
        <v>176</v>
      </c>
      <c r="H922" s="202">
        <v>401.504</v>
      </c>
      <c r="I922" s="78"/>
      <c r="J922" s="203">
        <f>ROUND(I922*H922,2)</f>
        <v>0</v>
      </c>
      <c r="K922" s="200" t="s">
        <v>177</v>
      </c>
      <c r="L922" s="204"/>
      <c r="M922" s="205" t="s">
        <v>3</v>
      </c>
      <c r="N922" s="206" t="s">
        <v>47</v>
      </c>
      <c r="O922" s="169"/>
      <c r="P922" s="170">
        <f>O922*H922</f>
        <v>0</v>
      </c>
      <c r="Q922" s="170">
        <v>0.00017</v>
      </c>
      <c r="R922" s="170">
        <f>Q922*H922</f>
        <v>0.06825568000000001</v>
      </c>
      <c r="S922" s="170">
        <v>0</v>
      </c>
      <c r="T922" s="171">
        <f>S922*H922</f>
        <v>0</v>
      </c>
      <c r="U922" s="89"/>
      <c r="V922" s="89"/>
      <c r="W922" s="89"/>
      <c r="X922" s="89"/>
      <c r="Y922" s="89"/>
      <c r="Z922" s="89"/>
      <c r="AA922" s="89"/>
      <c r="AB922" s="89"/>
      <c r="AC922" s="89"/>
      <c r="AD922" s="89"/>
      <c r="AE922" s="89"/>
      <c r="AR922" s="172" t="s">
        <v>353</v>
      </c>
      <c r="AT922" s="172" t="s">
        <v>248</v>
      </c>
      <c r="AU922" s="172" t="s">
        <v>179</v>
      </c>
      <c r="AY922" s="82" t="s">
        <v>171</v>
      </c>
      <c r="BE922" s="173">
        <f>IF(N922="základní",J922,0)</f>
        <v>0</v>
      </c>
      <c r="BF922" s="173">
        <f>IF(N922="snížená",J922,0)</f>
        <v>0</v>
      </c>
      <c r="BG922" s="173">
        <f>IF(N922="zákl. přenesená",J922,0)</f>
        <v>0</v>
      </c>
      <c r="BH922" s="173">
        <f>IF(N922="sníž. přenesená",J922,0)</f>
        <v>0</v>
      </c>
      <c r="BI922" s="173">
        <f>IF(N922="nulová",J922,0)</f>
        <v>0</v>
      </c>
      <c r="BJ922" s="82" t="s">
        <v>179</v>
      </c>
      <c r="BK922" s="173">
        <f>ROUND(I922*H922,2)</f>
        <v>0</v>
      </c>
      <c r="BL922" s="82" t="s">
        <v>261</v>
      </c>
      <c r="BM922" s="172" t="s">
        <v>1081</v>
      </c>
    </row>
    <row r="923" spans="2:51" s="182" customFormat="1" ht="12">
      <c r="B923" s="183"/>
      <c r="D923" s="176" t="s">
        <v>181</v>
      </c>
      <c r="F923" s="185" t="s">
        <v>1082</v>
      </c>
      <c r="H923" s="186">
        <v>401.504</v>
      </c>
      <c r="L923" s="183"/>
      <c r="M923" s="187"/>
      <c r="N923" s="188"/>
      <c r="O923" s="188"/>
      <c r="P923" s="188"/>
      <c r="Q923" s="188"/>
      <c r="R923" s="188"/>
      <c r="S923" s="188"/>
      <c r="T923" s="189"/>
      <c r="AT923" s="184" t="s">
        <v>181</v>
      </c>
      <c r="AU923" s="184" t="s">
        <v>179</v>
      </c>
      <c r="AV923" s="182" t="s">
        <v>179</v>
      </c>
      <c r="AW923" s="182" t="s">
        <v>4</v>
      </c>
      <c r="AX923" s="182" t="s">
        <v>83</v>
      </c>
      <c r="AY923" s="184" t="s">
        <v>171</v>
      </c>
    </row>
    <row r="924" spans="1:65" s="92" customFormat="1" ht="33" customHeight="1">
      <c r="A924" s="89"/>
      <c r="B924" s="90"/>
      <c r="C924" s="161" t="s">
        <v>1083</v>
      </c>
      <c r="D924" s="161" t="s">
        <v>173</v>
      </c>
      <c r="E924" s="162" t="s">
        <v>1084</v>
      </c>
      <c r="F924" s="163" t="s">
        <v>1085</v>
      </c>
      <c r="G924" s="164" t="s">
        <v>176</v>
      </c>
      <c r="H924" s="165">
        <v>382.385</v>
      </c>
      <c r="I924" s="75"/>
      <c r="J924" s="166">
        <f>ROUND(I924*H924,2)</f>
        <v>0</v>
      </c>
      <c r="K924" s="163" t="s">
        <v>177</v>
      </c>
      <c r="L924" s="90"/>
      <c r="M924" s="167" t="s">
        <v>3</v>
      </c>
      <c r="N924" s="168" t="s">
        <v>47</v>
      </c>
      <c r="O924" s="169"/>
      <c r="P924" s="170">
        <f>O924*H924</f>
        <v>0</v>
      </c>
      <c r="Q924" s="170">
        <v>0</v>
      </c>
      <c r="R924" s="170">
        <f>Q924*H924</f>
        <v>0</v>
      </c>
      <c r="S924" s="170">
        <v>0</v>
      </c>
      <c r="T924" s="171">
        <f>S924*H924</f>
        <v>0</v>
      </c>
      <c r="U924" s="89"/>
      <c r="V924" s="89"/>
      <c r="W924" s="89"/>
      <c r="X924" s="89"/>
      <c r="Y924" s="89"/>
      <c r="Z924" s="89"/>
      <c r="AA924" s="89"/>
      <c r="AB924" s="89"/>
      <c r="AC924" s="89"/>
      <c r="AD924" s="89"/>
      <c r="AE924" s="89"/>
      <c r="AR924" s="172" t="s">
        <v>261</v>
      </c>
      <c r="AT924" s="172" t="s">
        <v>173</v>
      </c>
      <c r="AU924" s="172" t="s">
        <v>179</v>
      </c>
      <c r="AY924" s="82" t="s">
        <v>171</v>
      </c>
      <c r="BE924" s="173">
        <f>IF(N924="základní",J924,0)</f>
        <v>0</v>
      </c>
      <c r="BF924" s="173">
        <f>IF(N924="snížená",J924,0)</f>
        <v>0</v>
      </c>
      <c r="BG924" s="173">
        <f>IF(N924="zákl. přenesená",J924,0)</f>
        <v>0</v>
      </c>
      <c r="BH924" s="173">
        <f>IF(N924="sníž. přenesená",J924,0)</f>
        <v>0</v>
      </c>
      <c r="BI924" s="173">
        <f>IF(N924="nulová",J924,0)</f>
        <v>0</v>
      </c>
      <c r="BJ924" s="82" t="s">
        <v>179</v>
      </c>
      <c r="BK924" s="173">
        <f>ROUND(I924*H924,2)</f>
        <v>0</v>
      </c>
      <c r="BL924" s="82" t="s">
        <v>261</v>
      </c>
      <c r="BM924" s="172" t="s">
        <v>1086</v>
      </c>
    </row>
    <row r="925" spans="2:51" s="182" customFormat="1" ht="12">
      <c r="B925" s="183"/>
      <c r="D925" s="176" t="s">
        <v>181</v>
      </c>
      <c r="E925" s="184" t="s">
        <v>3</v>
      </c>
      <c r="F925" s="185" t="s">
        <v>607</v>
      </c>
      <c r="H925" s="186">
        <v>187.172</v>
      </c>
      <c r="L925" s="183"/>
      <c r="M925" s="187"/>
      <c r="N925" s="188"/>
      <c r="O925" s="188"/>
      <c r="P925" s="188"/>
      <c r="Q925" s="188"/>
      <c r="R925" s="188"/>
      <c r="S925" s="188"/>
      <c r="T925" s="189"/>
      <c r="AT925" s="184" t="s">
        <v>181</v>
      </c>
      <c r="AU925" s="184" t="s">
        <v>179</v>
      </c>
      <c r="AV925" s="182" t="s">
        <v>179</v>
      </c>
      <c r="AW925" s="182" t="s">
        <v>36</v>
      </c>
      <c r="AX925" s="182" t="s">
        <v>75</v>
      </c>
      <c r="AY925" s="184" t="s">
        <v>171</v>
      </c>
    </row>
    <row r="926" spans="2:51" s="182" customFormat="1" ht="12">
      <c r="B926" s="183"/>
      <c r="D926" s="176" t="s">
        <v>181</v>
      </c>
      <c r="E926" s="184" t="s">
        <v>3</v>
      </c>
      <c r="F926" s="185" t="s">
        <v>607</v>
      </c>
      <c r="H926" s="186">
        <v>187.172</v>
      </c>
      <c r="L926" s="183"/>
      <c r="M926" s="187"/>
      <c r="N926" s="188"/>
      <c r="O926" s="188"/>
      <c r="P926" s="188"/>
      <c r="Q926" s="188"/>
      <c r="R926" s="188"/>
      <c r="S926" s="188"/>
      <c r="T926" s="189"/>
      <c r="AT926" s="184" t="s">
        <v>181</v>
      </c>
      <c r="AU926" s="184" t="s">
        <v>179</v>
      </c>
      <c r="AV926" s="182" t="s">
        <v>179</v>
      </c>
      <c r="AW926" s="182" t="s">
        <v>36</v>
      </c>
      <c r="AX926" s="182" t="s">
        <v>75</v>
      </c>
      <c r="AY926" s="184" t="s">
        <v>171</v>
      </c>
    </row>
    <row r="927" spans="2:51" s="182" customFormat="1" ht="12">
      <c r="B927" s="183"/>
      <c r="D927" s="176" t="s">
        <v>181</v>
      </c>
      <c r="E927" s="184" t="s">
        <v>3</v>
      </c>
      <c r="F927" s="185" t="s">
        <v>608</v>
      </c>
      <c r="H927" s="186">
        <v>-58.022</v>
      </c>
      <c r="L927" s="183"/>
      <c r="M927" s="187"/>
      <c r="N927" s="188"/>
      <c r="O927" s="188"/>
      <c r="P927" s="188"/>
      <c r="Q927" s="188"/>
      <c r="R927" s="188"/>
      <c r="S927" s="188"/>
      <c r="T927" s="189"/>
      <c r="AT927" s="184" t="s">
        <v>181</v>
      </c>
      <c r="AU927" s="184" t="s">
        <v>179</v>
      </c>
      <c r="AV927" s="182" t="s">
        <v>179</v>
      </c>
      <c r="AW927" s="182" t="s">
        <v>36</v>
      </c>
      <c r="AX927" s="182" t="s">
        <v>75</v>
      </c>
      <c r="AY927" s="184" t="s">
        <v>171</v>
      </c>
    </row>
    <row r="928" spans="2:51" s="182" customFormat="1" ht="12">
      <c r="B928" s="183"/>
      <c r="D928" s="176" t="s">
        <v>181</v>
      </c>
      <c r="E928" s="184" t="s">
        <v>3</v>
      </c>
      <c r="F928" s="185" t="s">
        <v>609</v>
      </c>
      <c r="H928" s="186">
        <v>-83.75</v>
      </c>
      <c r="L928" s="183"/>
      <c r="M928" s="187"/>
      <c r="N928" s="188"/>
      <c r="O928" s="188"/>
      <c r="P928" s="188"/>
      <c r="Q928" s="188"/>
      <c r="R928" s="188"/>
      <c r="S928" s="188"/>
      <c r="T928" s="189"/>
      <c r="AT928" s="184" t="s">
        <v>181</v>
      </c>
      <c r="AU928" s="184" t="s">
        <v>179</v>
      </c>
      <c r="AV928" s="182" t="s">
        <v>179</v>
      </c>
      <c r="AW928" s="182" t="s">
        <v>36</v>
      </c>
      <c r="AX928" s="182" t="s">
        <v>75</v>
      </c>
      <c r="AY928" s="184" t="s">
        <v>171</v>
      </c>
    </row>
    <row r="929" spans="2:51" s="182" customFormat="1" ht="12">
      <c r="B929" s="183"/>
      <c r="D929" s="176" t="s">
        <v>181</v>
      </c>
      <c r="E929" s="184" t="s">
        <v>3</v>
      </c>
      <c r="F929" s="185" t="s">
        <v>610</v>
      </c>
      <c r="H929" s="186">
        <v>88.5</v>
      </c>
      <c r="L929" s="183"/>
      <c r="M929" s="187"/>
      <c r="N929" s="188"/>
      <c r="O929" s="188"/>
      <c r="P929" s="188"/>
      <c r="Q929" s="188"/>
      <c r="R929" s="188"/>
      <c r="S929" s="188"/>
      <c r="T929" s="189"/>
      <c r="AT929" s="184" t="s">
        <v>181</v>
      </c>
      <c r="AU929" s="184" t="s">
        <v>179</v>
      </c>
      <c r="AV929" s="182" t="s">
        <v>179</v>
      </c>
      <c r="AW929" s="182" t="s">
        <v>36</v>
      </c>
      <c r="AX929" s="182" t="s">
        <v>75</v>
      </c>
      <c r="AY929" s="184" t="s">
        <v>171</v>
      </c>
    </row>
    <row r="930" spans="2:51" s="182" customFormat="1" ht="12">
      <c r="B930" s="183"/>
      <c r="D930" s="176" t="s">
        <v>181</v>
      </c>
      <c r="E930" s="184" t="s">
        <v>3</v>
      </c>
      <c r="F930" s="185" t="s">
        <v>611</v>
      </c>
      <c r="H930" s="186">
        <v>61.313</v>
      </c>
      <c r="L930" s="183"/>
      <c r="M930" s="187"/>
      <c r="N930" s="188"/>
      <c r="O930" s="188"/>
      <c r="P930" s="188"/>
      <c r="Q930" s="188"/>
      <c r="R930" s="188"/>
      <c r="S930" s="188"/>
      <c r="T930" s="189"/>
      <c r="AT930" s="184" t="s">
        <v>181</v>
      </c>
      <c r="AU930" s="184" t="s">
        <v>179</v>
      </c>
      <c r="AV930" s="182" t="s">
        <v>179</v>
      </c>
      <c r="AW930" s="182" t="s">
        <v>36</v>
      </c>
      <c r="AX930" s="182" t="s">
        <v>75</v>
      </c>
      <c r="AY930" s="184" t="s">
        <v>171</v>
      </c>
    </row>
    <row r="931" spans="2:51" s="190" customFormat="1" ht="12">
      <c r="B931" s="191"/>
      <c r="D931" s="176" t="s">
        <v>181</v>
      </c>
      <c r="E931" s="192" t="s">
        <v>3</v>
      </c>
      <c r="F931" s="193" t="s">
        <v>184</v>
      </c>
      <c r="H931" s="194">
        <v>382.385</v>
      </c>
      <c r="L931" s="191"/>
      <c r="M931" s="195"/>
      <c r="N931" s="196"/>
      <c r="O931" s="196"/>
      <c r="P931" s="196"/>
      <c r="Q931" s="196"/>
      <c r="R931" s="196"/>
      <c r="S931" s="196"/>
      <c r="T931" s="197"/>
      <c r="AT931" s="192" t="s">
        <v>181</v>
      </c>
      <c r="AU931" s="192" t="s">
        <v>179</v>
      </c>
      <c r="AV931" s="190" t="s">
        <v>178</v>
      </c>
      <c r="AW931" s="190" t="s">
        <v>36</v>
      </c>
      <c r="AX931" s="190" t="s">
        <v>83</v>
      </c>
      <c r="AY931" s="192" t="s">
        <v>171</v>
      </c>
    </row>
    <row r="932" spans="1:65" s="92" customFormat="1" ht="16.5" customHeight="1">
      <c r="A932" s="89"/>
      <c r="B932" s="90"/>
      <c r="C932" s="198" t="s">
        <v>1087</v>
      </c>
      <c r="D932" s="198" t="s">
        <v>248</v>
      </c>
      <c r="E932" s="199" t="s">
        <v>1088</v>
      </c>
      <c r="F932" s="200" t="s">
        <v>1089</v>
      </c>
      <c r="G932" s="201" t="s">
        <v>176</v>
      </c>
      <c r="H932" s="202">
        <v>401.504</v>
      </c>
      <c r="I932" s="78"/>
      <c r="J932" s="203">
        <f>ROUND(I932*H932,2)</f>
        <v>0</v>
      </c>
      <c r="K932" s="200" t="s">
        <v>177</v>
      </c>
      <c r="L932" s="204"/>
      <c r="M932" s="205" t="s">
        <v>3</v>
      </c>
      <c r="N932" s="206" t="s">
        <v>47</v>
      </c>
      <c r="O932" s="169"/>
      <c r="P932" s="170">
        <f>O932*H932</f>
        <v>0</v>
      </c>
      <c r="Q932" s="170">
        <v>0.0075</v>
      </c>
      <c r="R932" s="170">
        <f>Q932*H932</f>
        <v>3.01128</v>
      </c>
      <c r="S932" s="170">
        <v>0</v>
      </c>
      <c r="T932" s="171">
        <f>S932*H932</f>
        <v>0</v>
      </c>
      <c r="U932" s="89"/>
      <c r="V932" s="89"/>
      <c r="W932" s="89"/>
      <c r="X932" s="89"/>
      <c r="Y932" s="89"/>
      <c r="Z932" s="89"/>
      <c r="AA932" s="89"/>
      <c r="AB932" s="89"/>
      <c r="AC932" s="89"/>
      <c r="AD932" s="89"/>
      <c r="AE932" s="89"/>
      <c r="AR932" s="172" t="s">
        <v>353</v>
      </c>
      <c r="AT932" s="172" t="s">
        <v>248</v>
      </c>
      <c r="AU932" s="172" t="s">
        <v>179</v>
      </c>
      <c r="AY932" s="82" t="s">
        <v>171</v>
      </c>
      <c r="BE932" s="173">
        <f>IF(N932="základní",J932,0)</f>
        <v>0</v>
      </c>
      <c r="BF932" s="173">
        <f>IF(N932="snížená",J932,0)</f>
        <v>0</v>
      </c>
      <c r="BG932" s="173">
        <f>IF(N932="zákl. přenesená",J932,0)</f>
        <v>0</v>
      </c>
      <c r="BH932" s="173">
        <f>IF(N932="sníž. přenesená",J932,0)</f>
        <v>0</v>
      </c>
      <c r="BI932" s="173">
        <f>IF(N932="nulová",J932,0)</f>
        <v>0</v>
      </c>
      <c r="BJ932" s="82" t="s">
        <v>179</v>
      </c>
      <c r="BK932" s="173">
        <f>ROUND(I932*H932,2)</f>
        <v>0</v>
      </c>
      <c r="BL932" s="82" t="s">
        <v>261</v>
      </c>
      <c r="BM932" s="172" t="s">
        <v>1090</v>
      </c>
    </row>
    <row r="933" spans="1:47" s="92" customFormat="1" ht="39">
      <c r="A933" s="89"/>
      <c r="B933" s="90"/>
      <c r="C933" s="89"/>
      <c r="D933" s="176" t="s">
        <v>859</v>
      </c>
      <c r="E933" s="89"/>
      <c r="F933" s="215" t="s">
        <v>1091</v>
      </c>
      <c r="G933" s="89"/>
      <c r="H933" s="89"/>
      <c r="I933" s="89"/>
      <c r="J933" s="89"/>
      <c r="K933" s="89"/>
      <c r="L933" s="90"/>
      <c r="M933" s="216"/>
      <c r="N933" s="217"/>
      <c r="O933" s="169"/>
      <c r="P933" s="169"/>
      <c r="Q933" s="169"/>
      <c r="R933" s="169"/>
      <c r="S933" s="169"/>
      <c r="T933" s="218"/>
      <c r="U933" s="89"/>
      <c r="V933" s="89"/>
      <c r="W933" s="89"/>
      <c r="X933" s="89"/>
      <c r="Y933" s="89"/>
      <c r="Z933" s="89"/>
      <c r="AA933" s="89"/>
      <c r="AB933" s="89"/>
      <c r="AC933" s="89"/>
      <c r="AD933" s="89"/>
      <c r="AE933" s="89"/>
      <c r="AT933" s="82" t="s">
        <v>859</v>
      </c>
      <c r="AU933" s="82" t="s">
        <v>179</v>
      </c>
    </row>
    <row r="934" spans="2:51" s="182" customFormat="1" ht="12">
      <c r="B934" s="183"/>
      <c r="D934" s="176" t="s">
        <v>181</v>
      </c>
      <c r="F934" s="185" t="s">
        <v>1082</v>
      </c>
      <c r="H934" s="186">
        <v>401.504</v>
      </c>
      <c r="L934" s="183"/>
      <c r="M934" s="187"/>
      <c r="N934" s="188"/>
      <c r="O934" s="188"/>
      <c r="P934" s="188"/>
      <c r="Q934" s="188"/>
      <c r="R934" s="188"/>
      <c r="S934" s="188"/>
      <c r="T934" s="189"/>
      <c r="AT934" s="184" t="s">
        <v>181</v>
      </c>
      <c r="AU934" s="184" t="s">
        <v>179</v>
      </c>
      <c r="AV934" s="182" t="s">
        <v>179</v>
      </c>
      <c r="AW934" s="182" t="s">
        <v>4</v>
      </c>
      <c r="AX934" s="182" t="s">
        <v>83</v>
      </c>
      <c r="AY934" s="184" t="s">
        <v>171</v>
      </c>
    </row>
    <row r="935" spans="1:65" s="92" customFormat="1" ht="24">
      <c r="A935" s="89"/>
      <c r="B935" s="90"/>
      <c r="C935" s="161" t="s">
        <v>1092</v>
      </c>
      <c r="D935" s="161" t="s">
        <v>173</v>
      </c>
      <c r="E935" s="162" t="s">
        <v>1093</v>
      </c>
      <c r="F935" s="163" t="s">
        <v>1094</v>
      </c>
      <c r="G935" s="164" t="s">
        <v>176</v>
      </c>
      <c r="H935" s="165">
        <v>74.585</v>
      </c>
      <c r="I935" s="75"/>
      <c r="J935" s="166">
        <f>ROUND(I935*H935,2)</f>
        <v>0</v>
      </c>
      <c r="K935" s="163" t="s">
        <v>177</v>
      </c>
      <c r="L935" s="90"/>
      <c r="M935" s="167" t="s">
        <v>3</v>
      </c>
      <c r="N935" s="168" t="s">
        <v>47</v>
      </c>
      <c r="O935" s="169"/>
      <c r="P935" s="170">
        <f>O935*H935</f>
        <v>0</v>
      </c>
      <c r="Q935" s="170">
        <v>0</v>
      </c>
      <c r="R935" s="170">
        <f>Q935*H935</f>
        <v>0</v>
      </c>
      <c r="S935" s="170">
        <v>0</v>
      </c>
      <c r="T935" s="171">
        <f>S935*H935</f>
        <v>0</v>
      </c>
      <c r="U935" s="89"/>
      <c r="V935" s="89"/>
      <c r="W935" s="89"/>
      <c r="X935" s="89"/>
      <c r="Y935" s="89"/>
      <c r="Z935" s="89"/>
      <c r="AA935" s="89"/>
      <c r="AB935" s="89"/>
      <c r="AC935" s="89"/>
      <c r="AD935" s="89"/>
      <c r="AE935" s="89"/>
      <c r="AR935" s="172" t="s">
        <v>261</v>
      </c>
      <c r="AT935" s="172" t="s">
        <v>173</v>
      </c>
      <c r="AU935" s="172" t="s">
        <v>179</v>
      </c>
      <c r="AY935" s="82" t="s">
        <v>171</v>
      </c>
      <c r="BE935" s="173">
        <f>IF(N935="základní",J935,0)</f>
        <v>0</v>
      </c>
      <c r="BF935" s="173">
        <f>IF(N935="snížená",J935,0)</f>
        <v>0</v>
      </c>
      <c r="BG935" s="173">
        <f>IF(N935="zákl. přenesená",J935,0)</f>
        <v>0</v>
      </c>
      <c r="BH935" s="173">
        <f>IF(N935="sníž. přenesená",J935,0)</f>
        <v>0</v>
      </c>
      <c r="BI935" s="173">
        <f>IF(N935="nulová",J935,0)</f>
        <v>0</v>
      </c>
      <c r="BJ935" s="82" t="s">
        <v>179</v>
      </c>
      <c r="BK935" s="173">
        <f>ROUND(I935*H935,2)</f>
        <v>0</v>
      </c>
      <c r="BL935" s="82" t="s">
        <v>261</v>
      </c>
      <c r="BM935" s="172" t="s">
        <v>1095</v>
      </c>
    </row>
    <row r="936" spans="2:51" s="174" customFormat="1" ht="12">
      <c r="B936" s="175"/>
      <c r="D936" s="176" t="s">
        <v>181</v>
      </c>
      <c r="E936" s="177" t="s">
        <v>3</v>
      </c>
      <c r="F936" s="178" t="s">
        <v>481</v>
      </c>
      <c r="H936" s="177" t="s">
        <v>3</v>
      </c>
      <c r="L936" s="175"/>
      <c r="M936" s="179"/>
      <c r="N936" s="180"/>
      <c r="O936" s="180"/>
      <c r="P936" s="180"/>
      <c r="Q936" s="180"/>
      <c r="R936" s="180"/>
      <c r="S936" s="180"/>
      <c r="T936" s="181"/>
      <c r="AT936" s="177" t="s">
        <v>181</v>
      </c>
      <c r="AU936" s="177" t="s">
        <v>179</v>
      </c>
      <c r="AV936" s="174" t="s">
        <v>83</v>
      </c>
      <c r="AW936" s="174" t="s">
        <v>36</v>
      </c>
      <c r="AX936" s="174" t="s">
        <v>75</v>
      </c>
      <c r="AY936" s="177" t="s">
        <v>171</v>
      </c>
    </row>
    <row r="937" spans="2:51" s="182" customFormat="1" ht="12">
      <c r="B937" s="183"/>
      <c r="D937" s="176" t="s">
        <v>181</v>
      </c>
      <c r="E937" s="184" t="s">
        <v>3</v>
      </c>
      <c r="F937" s="185" t="s">
        <v>1096</v>
      </c>
      <c r="H937" s="186">
        <v>59.185</v>
      </c>
      <c r="L937" s="183"/>
      <c r="M937" s="187"/>
      <c r="N937" s="188"/>
      <c r="O937" s="188"/>
      <c r="P937" s="188"/>
      <c r="Q937" s="188"/>
      <c r="R937" s="188"/>
      <c r="S937" s="188"/>
      <c r="T937" s="189"/>
      <c r="AT937" s="184" t="s">
        <v>181</v>
      </c>
      <c r="AU937" s="184" t="s">
        <v>179</v>
      </c>
      <c r="AV937" s="182" t="s">
        <v>179</v>
      </c>
      <c r="AW937" s="182" t="s">
        <v>36</v>
      </c>
      <c r="AX937" s="182" t="s">
        <v>75</v>
      </c>
      <c r="AY937" s="184" t="s">
        <v>171</v>
      </c>
    </row>
    <row r="938" spans="2:51" s="182" customFormat="1" ht="12">
      <c r="B938" s="183"/>
      <c r="D938" s="176" t="s">
        <v>181</v>
      </c>
      <c r="E938" s="184" t="s">
        <v>3</v>
      </c>
      <c r="F938" s="185" t="s">
        <v>949</v>
      </c>
      <c r="H938" s="186">
        <v>15.4</v>
      </c>
      <c r="L938" s="183"/>
      <c r="M938" s="187"/>
      <c r="N938" s="188"/>
      <c r="O938" s="188"/>
      <c r="P938" s="188"/>
      <c r="Q938" s="188"/>
      <c r="R938" s="188"/>
      <c r="S938" s="188"/>
      <c r="T938" s="189"/>
      <c r="AT938" s="184" t="s">
        <v>181</v>
      </c>
      <c r="AU938" s="184" t="s">
        <v>179</v>
      </c>
      <c r="AV938" s="182" t="s">
        <v>179</v>
      </c>
      <c r="AW938" s="182" t="s">
        <v>36</v>
      </c>
      <c r="AX938" s="182" t="s">
        <v>75</v>
      </c>
      <c r="AY938" s="184" t="s">
        <v>171</v>
      </c>
    </row>
    <row r="939" spans="2:51" s="190" customFormat="1" ht="12">
      <c r="B939" s="191"/>
      <c r="D939" s="176" t="s">
        <v>181</v>
      </c>
      <c r="E939" s="192" t="s">
        <v>3</v>
      </c>
      <c r="F939" s="193" t="s">
        <v>184</v>
      </c>
      <c r="H939" s="194">
        <v>74.585</v>
      </c>
      <c r="L939" s="191"/>
      <c r="M939" s="195"/>
      <c r="N939" s="196"/>
      <c r="O939" s="196"/>
      <c r="P939" s="196"/>
      <c r="Q939" s="196"/>
      <c r="R939" s="196"/>
      <c r="S939" s="196"/>
      <c r="T939" s="197"/>
      <c r="AT939" s="192" t="s">
        <v>181</v>
      </c>
      <c r="AU939" s="192" t="s">
        <v>179</v>
      </c>
      <c r="AV939" s="190" t="s">
        <v>178</v>
      </c>
      <c r="AW939" s="190" t="s">
        <v>36</v>
      </c>
      <c r="AX939" s="190" t="s">
        <v>83</v>
      </c>
      <c r="AY939" s="192" t="s">
        <v>171</v>
      </c>
    </row>
    <row r="940" spans="1:65" s="92" customFormat="1" ht="24">
      <c r="A940" s="89"/>
      <c r="B940" s="90"/>
      <c r="C940" s="198" t="s">
        <v>1097</v>
      </c>
      <c r="D940" s="198" t="s">
        <v>248</v>
      </c>
      <c r="E940" s="199" t="s">
        <v>1098</v>
      </c>
      <c r="F940" s="200" t="s">
        <v>1099</v>
      </c>
      <c r="G940" s="201" t="s">
        <v>176</v>
      </c>
      <c r="H940" s="202">
        <v>78.314</v>
      </c>
      <c r="I940" s="78"/>
      <c r="J940" s="203">
        <f>ROUND(I940*H940,2)</f>
        <v>0</v>
      </c>
      <c r="K940" s="200" t="s">
        <v>177</v>
      </c>
      <c r="L940" s="204"/>
      <c r="M940" s="205" t="s">
        <v>3</v>
      </c>
      <c r="N940" s="206" t="s">
        <v>47</v>
      </c>
      <c r="O940" s="169"/>
      <c r="P940" s="170">
        <f>O940*H940</f>
        <v>0</v>
      </c>
      <c r="Q940" s="170">
        <v>0.004</v>
      </c>
      <c r="R940" s="170">
        <f>Q940*H940</f>
        <v>0.313256</v>
      </c>
      <c r="S940" s="170">
        <v>0</v>
      </c>
      <c r="T940" s="171">
        <f>S940*H940</f>
        <v>0</v>
      </c>
      <c r="U940" s="89"/>
      <c r="V940" s="89"/>
      <c r="W940" s="89"/>
      <c r="X940" s="89"/>
      <c r="Y940" s="89"/>
      <c r="Z940" s="89"/>
      <c r="AA940" s="89"/>
      <c r="AB940" s="89"/>
      <c r="AC940" s="89"/>
      <c r="AD940" s="89"/>
      <c r="AE940" s="89"/>
      <c r="AR940" s="172" t="s">
        <v>353</v>
      </c>
      <c r="AT940" s="172" t="s">
        <v>248</v>
      </c>
      <c r="AU940" s="172" t="s">
        <v>179</v>
      </c>
      <c r="AY940" s="82" t="s">
        <v>171</v>
      </c>
      <c r="BE940" s="173">
        <f>IF(N940="základní",J940,0)</f>
        <v>0</v>
      </c>
      <c r="BF940" s="173">
        <f>IF(N940="snížená",J940,0)</f>
        <v>0</v>
      </c>
      <c r="BG940" s="173">
        <f>IF(N940="zákl. přenesená",J940,0)</f>
        <v>0</v>
      </c>
      <c r="BH940" s="173">
        <f>IF(N940="sníž. přenesená",J940,0)</f>
        <v>0</v>
      </c>
      <c r="BI940" s="173">
        <f>IF(N940="nulová",J940,0)</f>
        <v>0</v>
      </c>
      <c r="BJ940" s="82" t="s">
        <v>179</v>
      </c>
      <c r="BK940" s="173">
        <f>ROUND(I940*H940,2)</f>
        <v>0</v>
      </c>
      <c r="BL940" s="82" t="s">
        <v>261</v>
      </c>
      <c r="BM940" s="172" t="s">
        <v>1100</v>
      </c>
    </row>
    <row r="941" spans="2:51" s="182" customFormat="1" ht="12">
      <c r="B941" s="183"/>
      <c r="D941" s="176" t="s">
        <v>181</v>
      </c>
      <c r="F941" s="185" t="s">
        <v>1101</v>
      </c>
      <c r="H941" s="186">
        <v>78.314</v>
      </c>
      <c r="L941" s="183"/>
      <c r="M941" s="187"/>
      <c r="N941" s="188"/>
      <c r="O941" s="188"/>
      <c r="P941" s="188"/>
      <c r="Q941" s="188"/>
      <c r="R941" s="188"/>
      <c r="S941" s="188"/>
      <c r="T941" s="189"/>
      <c r="AT941" s="184" t="s">
        <v>181</v>
      </c>
      <c r="AU941" s="184" t="s">
        <v>179</v>
      </c>
      <c r="AV941" s="182" t="s">
        <v>179</v>
      </c>
      <c r="AW941" s="182" t="s">
        <v>4</v>
      </c>
      <c r="AX941" s="182" t="s">
        <v>83</v>
      </c>
      <c r="AY941" s="184" t="s">
        <v>171</v>
      </c>
    </row>
    <row r="942" spans="1:65" s="92" customFormat="1" ht="24">
      <c r="A942" s="89"/>
      <c r="B942" s="90"/>
      <c r="C942" s="161" t="s">
        <v>1102</v>
      </c>
      <c r="D942" s="161" t="s">
        <v>173</v>
      </c>
      <c r="E942" s="162" t="s">
        <v>1103</v>
      </c>
      <c r="F942" s="163" t="s">
        <v>1104</v>
      </c>
      <c r="G942" s="164" t="s">
        <v>176</v>
      </c>
      <c r="H942" s="165">
        <v>529.52</v>
      </c>
      <c r="I942" s="75"/>
      <c r="J942" s="166">
        <f>ROUND(I942*H942,2)</f>
        <v>0</v>
      </c>
      <c r="K942" s="163" t="s">
        <v>177</v>
      </c>
      <c r="L942" s="90"/>
      <c r="M942" s="167" t="s">
        <v>3</v>
      </c>
      <c r="N942" s="168" t="s">
        <v>47</v>
      </c>
      <c r="O942" s="169"/>
      <c r="P942" s="170">
        <f>O942*H942</f>
        <v>0</v>
      </c>
      <c r="Q942" s="170">
        <v>0</v>
      </c>
      <c r="R942" s="170">
        <f>Q942*H942</f>
        <v>0</v>
      </c>
      <c r="S942" s="170">
        <v>0</v>
      </c>
      <c r="T942" s="171">
        <f>S942*H942</f>
        <v>0</v>
      </c>
      <c r="U942" s="89"/>
      <c r="V942" s="89"/>
      <c r="W942" s="89"/>
      <c r="X942" s="89"/>
      <c r="Y942" s="89"/>
      <c r="Z942" s="89"/>
      <c r="AA942" s="89"/>
      <c r="AB942" s="89"/>
      <c r="AC942" s="89"/>
      <c r="AD942" s="89"/>
      <c r="AE942" s="89"/>
      <c r="AR942" s="172" t="s">
        <v>261</v>
      </c>
      <c r="AT942" s="172" t="s">
        <v>173</v>
      </c>
      <c r="AU942" s="172" t="s">
        <v>179</v>
      </c>
      <c r="AY942" s="82" t="s">
        <v>171</v>
      </c>
      <c r="BE942" s="173">
        <f>IF(N942="základní",J942,0)</f>
        <v>0</v>
      </c>
      <c r="BF942" s="173">
        <f>IF(N942="snížená",J942,0)</f>
        <v>0</v>
      </c>
      <c r="BG942" s="173">
        <f>IF(N942="zákl. přenesená",J942,0)</f>
        <v>0</v>
      </c>
      <c r="BH942" s="173">
        <f>IF(N942="sníž. přenesená",J942,0)</f>
        <v>0</v>
      </c>
      <c r="BI942" s="173">
        <f>IF(N942="nulová",J942,0)</f>
        <v>0</v>
      </c>
      <c r="BJ942" s="82" t="s">
        <v>179</v>
      </c>
      <c r="BK942" s="173">
        <f>ROUND(I942*H942,2)</f>
        <v>0</v>
      </c>
      <c r="BL942" s="82" t="s">
        <v>261</v>
      </c>
      <c r="BM942" s="172" t="s">
        <v>1105</v>
      </c>
    </row>
    <row r="943" spans="2:51" s="182" customFormat="1" ht="12">
      <c r="B943" s="183"/>
      <c r="D943" s="176" t="s">
        <v>181</v>
      </c>
      <c r="E943" s="184" t="s">
        <v>3</v>
      </c>
      <c r="F943" s="185" t="s">
        <v>781</v>
      </c>
      <c r="H943" s="186">
        <v>529.52</v>
      </c>
      <c r="L943" s="183"/>
      <c r="M943" s="187"/>
      <c r="N943" s="188"/>
      <c r="O943" s="188"/>
      <c r="P943" s="188"/>
      <c r="Q943" s="188"/>
      <c r="R943" s="188"/>
      <c r="S943" s="188"/>
      <c r="T943" s="189"/>
      <c r="AT943" s="184" t="s">
        <v>181</v>
      </c>
      <c r="AU943" s="184" t="s">
        <v>179</v>
      </c>
      <c r="AV943" s="182" t="s">
        <v>179</v>
      </c>
      <c r="AW943" s="182" t="s">
        <v>36</v>
      </c>
      <c r="AX943" s="182" t="s">
        <v>75</v>
      </c>
      <c r="AY943" s="184" t="s">
        <v>171</v>
      </c>
    </row>
    <row r="944" spans="2:51" s="190" customFormat="1" ht="12">
      <c r="B944" s="191"/>
      <c r="D944" s="176" t="s">
        <v>181</v>
      </c>
      <c r="E944" s="192" t="s">
        <v>3</v>
      </c>
      <c r="F944" s="193" t="s">
        <v>184</v>
      </c>
      <c r="H944" s="194">
        <v>529.52</v>
      </c>
      <c r="L944" s="191"/>
      <c r="M944" s="195"/>
      <c r="N944" s="196"/>
      <c r="O944" s="196"/>
      <c r="P944" s="196"/>
      <c r="Q944" s="196"/>
      <c r="R944" s="196"/>
      <c r="S944" s="196"/>
      <c r="T944" s="197"/>
      <c r="AT944" s="192" t="s">
        <v>181</v>
      </c>
      <c r="AU944" s="192" t="s">
        <v>179</v>
      </c>
      <c r="AV944" s="190" t="s">
        <v>178</v>
      </c>
      <c r="AW944" s="190" t="s">
        <v>36</v>
      </c>
      <c r="AX944" s="190" t="s">
        <v>83</v>
      </c>
      <c r="AY944" s="192" t="s">
        <v>171</v>
      </c>
    </row>
    <row r="945" spans="1:65" s="92" customFormat="1" ht="16.5" customHeight="1">
      <c r="A945" s="89"/>
      <c r="B945" s="90"/>
      <c r="C945" s="198" t="s">
        <v>1106</v>
      </c>
      <c r="D945" s="198" t="s">
        <v>248</v>
      </c>
      <c r="E945" s="199" t="s">
        <v>1107</v>
      </c>
      <c r="F945" s="200" t="s">
        <v>1108</v>
      </c>
      <c r="G945" s="201" t="s">
        <v>176</v>
      </c>
      <c r="H945" s="202">
        <v>529.52</v>
      </c>
      <c r="I945" s="78"/>
      <c r="J945" s="203">
        <f>ROUND(I945*H945,2)</f>
        <v>0</v>
      </c>
      <c r="K945" s="200" t="s">
        <v>177</v>
      </c>
      <c r="L945" s="204"/>
      <c r="M945" s="205" t="s">
        <v>3</v>
      </c>
      <c r="N945" s="206" t="s">
        <v>47</v>
      </c>
      <c r="O945" s="169"/>
      <c r="P945" s="170">
        <f>O945*H945</f>
        <v>0</v>
      </c>
      <c r="Q945" s="170">
        <v>0.0004</v>
      </c>
      <c r="R945" s="170">
        <f>Q945*H945</f>
        <v>0.211808</v>
      </c>
      <c r="S945" s="170">
        <v>0</v>
      </c>
      <c r="T945" s="171">
        <f>S945*H945</f>
        <v>0</v>
      </c>
      <c r="U945" s="89"/>
      <c r="V945" s="89"/>
      <c r="W945" s="89"/>
      <c r="X945" s="89"/>
      <c r="Y945" s="89"/>
      <c r="Z945" s="89"/>
      <c r="AA945" s="89"/>
      <c r="AB945" s="89"/>
      <c r="AC945" s="89"/>
      <c r="AD945" s="89"/>
      <c r="AE945" s="89"/>
      <c r="AR945" s="172" t="s">
        <v>353</v>
      </c>
      <c r="AT945" s="172" t="s">
        <v>248</v>
      </c>
      <c r="AU945" s="172" t="s">
        <v>179</v>
      </c>
      <c r="AY945" s="82" t="s">
        <v>171</v>
      </c>
      <c r="BE945" s="173">
        <f>IF(N945="základní",J945,0)</f>
        <v>0</v>
      </c>
      <c r="BF945" s="173">
        <f>IF(N945="snížená",J945,0)</f>
        <v>0</v>
      </c>
      <c r="BG945" s="173">
        <f>IF(N945="zákl. přenesená",J945,0)</f>
        <v>0</v>
      </c>
      <c r="BH945" s="173">
        <f>IF(N945="sníž. přenesená",J945,0)</f>
        <v>0</v>
      </c>
      <c r="BI945" s="173">
        <f>IF(N945="nulová",J945,0)</f>
        <v>0</v>
      </c>
      <c r="BJ945" s="82" t="s">
        <v>179</v>
      </c>
      <c r="BK945" s="173">
        <f>ROUND(I945*H945,2)</f>
        <v>0</v>
      </c>
      <c r="BL945" s="82" t="s">
        <v>261</v>
      </c>
      <c r="BM945" s="172" t="s">
        <v>1109</v>
      </c>
    </row>
    <row r="946" spans="1:65" s="92" customFormat="1" ht="24">
      <c r="A946" s="89"/>
      <c r="B946" s="90"/>
      <c r="C946" s="161" t="s">
        <v>1110</v>
      </c>
      <c r="D946" s="161" t="s">
        <v>173</v>
      </c>
      <c r="E946" s="162" t="s">
        <v>1111</v>
      </c>
      <c r="F946" s="163" t="s">
        <v>1112</v>
      </c>
      <c r="G946" s="164" t="s">
        <v>222</v>
      </c>
      <c r="H946" s="165">
        <v>14.746</v>
      </c>
      <c r="I946" s="75"/>
      <c r="J946" s="166">
        <f>ROUND(I946*H946,2)</f>
        <v>0</v>
      </c>
      <c r="K946" s="163" t="s">
        <v>177</v>
      </c>
      <c r="L946" s="90"/>
      <c r="M946" s="167" t="s">
        <v>3</v>
      </c>
      <c r="N946" s="168" t="s">
        <v>47</v>
      </c>
      <c r="O946" s="169"/>
      <c r="P946" s="170">
        <f>O946*H946</f>
        <v>0</v>
      </c>
      <c r="Q946" s="170">
        <v>0</v>
      </c>
      <c r="R946" s="170">
        <f>Q946*H946</f>
        <v>0</v>
      </c>
      <c r="S946" s="170">
        <v>0</v>
      </c>
      <c r="T946" s="171">
        <f>S946*H946</f>
        <v>0</v>
      </c>
      <c r="U946" s="89"/>
      <c r="V946" s="89"/>
      <c r="W946" s="89"/>
      <c r="X946" s="89"/>
      <c r="Y946" s="89"/>
      <c r="Z946" s="89"/>
      <c r="AA946" s="89"/>
      <c r="AB946" s="89"/>
      <c r="AC946" s="89"/>
      <c r="AD946" s="89"/>
      <c r="AE946" s="89"/>
      <c r="AR946" s="172" t="s">
        <v>261</v>
      </c>
      <c r="AT946" s="172" t="s">
        <v>173</v>
      </c>
      <c r="AU946" s="172" t="s">
        <v>179</v>
      </c>
      <c r="AY946" s="82" t="s">
        <v>171</v>
      </c>
      <c r="BE946" s="173">
        <f>IF(N946="základní",J946,0)</f>
        <v>0</v>
      </c>
      <c r="BF946" s="173">
        <f>IF(N946="snížená",J946,0)</f>
        <v>0</v>
      </c>
      <c r="BG946" s="173">
        <f>IF(N946="zákl. přenesená",J946,0)</f>
        <v>0</v>
      </c>
      <c r="BH946" s="173">
        <f>IF(N946="sníž. přenesená",J946,0)</f>
        <v>0</v>
      </c>
      <c r="BI946" s="173">
        <f>IF(N946="nulová",J946,0)</f>
        <v>0</v>
      </c>
      <c r="BJ946" s="82" t="s">
        <v>179</v>
      </c>
      <c r="BK946" s="173">
        <f>ROUND(I946*H946,2)</f>
        <v>0</v>
      </c>
      <c r="BL946" s="82" t="s">
        <v>261</v>
      </c>
      <c r="BM946" s="172" t="s">
        <v>1113</v>
      </c>
    </row>
    <row r="947" spans="2:63" s="148" customFormat="1" ht="22.9" customHeight="1">
      <c r="B947" s="149"/>
      <c r="D947" s="150" t="s">
        <v>74</v>
      </c>
      <c r="E947" s="159" t="s">
        <v>1114</v>
      </c>
      <c r="F947" s="159" t="s">
        <v>1115</v>
      </c>
      <c r="J947" s="160">
        <f>BK947</f>
        <v>0</v>
      </c>
      <c r="L947" s="149"/>
      <c r="M947" s="153"/>
      <c r="N947" s="154"/>
      <c r="O947" s="154"/>
      <c r="P947" s="155">
        <f>SUM(P948:P1015)</f>
        <v>0</v>
      </c>
      <c r="Q947" s="154"/>
      <c r="R947" s="155">
        <f>SUM(R948:R1015)</f>
        <v>5.967562050000001</v>
      </c>
      <c r="S947" s="154"/>
      <c r="T947" s="156">
        <f>SUM(T948:T1015)</f>
        <v>0</v>
      </c>
      <c r="AR947" s="150" t="s">
        <v>179</v>
      </c>
      <c r="AT947" s="157" t="s">
        <v>74</v>
      </c>
      <c r="AU947" s="157" t="s">
        <v>83</v>
      </c>
      <c r="AY947" s="150" t="s">
        <v>171</v>
      </c>
      <c r="BK947" s="158">
        <f>SUM(BK948:BK1015)</f>
        <v>0</v>
      </c>
    </row>
    <row r="948" spans="1:65" s="92" customFormat="1" ht="24">
      <c r="A948" s="89"/>
      <c r="B948" s="90"/>
      <c r="C948" s="161" t="s">
        <v>1116</v>
      </c>
      <c r="D948" s="161" t="s">
        <v>173</v>
      </c>
      <c r="E948" s="162" t="s">
        <v>1117</v>
      </c>
      <c r="F948" s="163" t="s">
        <v>1118</v>
      </c>
      <c r="G948" s="164" t="s">
        <v>284</v>
      </c>
      <c r="H948" s="165">
        <v>34</v>
      </c>
      <c r="I948" s="75"/>
      <c r="J948" s="166">
        <f>ROUND(I948*H948,2)</f>
        <v>0</v>
      </c>
      <c r="K948" s="163" t="s">
        <v>177</v>
      </c>
      <c r="L948" s="90"/>
      <c r="M948" s="167" t="s">
        <v>3</v>
      </c>
      <c r="N948" s="168" t="s">
        <v>47</v>
      </c>
      <c r="O948" s="169"/>
      <c r="P948" s="170">
        <f>O948*H948</f>
        <v>0</v>
      </c>
      <c r="Q948" s="170">
        <v>0</v>
      </c>
      <c r="R948" s="170">
        <f>Q948*H948</f>
        <v>0</v>
      </c>
      <c r="S948" s="170">
        <v>0</v>
      </c>
      <c r="T948" s="171">
        <f>S948*H948</f>
        <v>0</v>
      </c>
      <c r="U948" s="89"/>
      <c r="V948" s="89"/>
      <c r="W948" s="89"/>
      <c r="X948" s="89"/>
      <c r="Y948" s="89"/>
      <c r="Z948" s="89"/>
      <c r="AA948" s="89"/>
      <c r="AB948" s="89"/>
      <c r="AC948" s="89"/>
      <c r="AD948" s="89"/>
      <c r="AE948" s="89"/>
      <c r="AR948" s="172" t="s">
        <v>261</v>
      </c>
      <c r="AT948" s="172" t="s">
        <v>173</v>
      </c>
      <c r="AU948" s="172" t="s">
        <v>179</v>
      </c>
      <c r="AY948" s="82" t="s">
        <v>171</v>
      </c>
      <c r="BE948" s="173">
        <f>IF(N948="základní",J948,0)</f>
        <v>0</v>
      </c>
      <c r="BF948" s="173">
        <f>IF(N948="snížená",J948,0)</f>
        <v>0</v>
      </c>
      <c r="BG948" s="173">
        <f>IF(N948="zákl. přenesená",J948,0)</f>
        <v>0</v>
      </c>
      <c r="BH948" s="173">
        <f>IF(N948="sníž. přenesená",J948,0)</f>
        <v>0</v>
      </c>
      <c r="BI948" s="173">
        <f>IF(N948="nulová",J948,0)</f>
        <v>0</v>
      </c>
      <c r="BJ948" s="82" t="s">
        <v>179</v>
      </c>
      <c r="BK948" s="173">
        <f>ROUND(I948*H948,2)</f>
        <v>0</v>
      </c>
      <c r="BL948" s="82" t="s">
        <v>261</v>
      </c>
      <c r="BM948" s="172" t="s">
        <v>1119</v>
      </c>
    </row>
    <row r="949" spans="2:51" s="174" customFormat="1" ht="12">
      <c r="B949" s="175"/>
      <c r="D949" s="176" t="s">
        <v>181</v>
      </c>
      <c r="E949" s="177" t="s">
        <v>3</v>
      </c>
      <c r="F949" s="178" t="s">
        <v>1120</v>
      </c>
      <c r="H949" s="177" t="s">
        <v>3</v>
      </c>
      <c r="L949" s="175"/>
      <c r="M949" s="179"/>
      <c r="N949" s="180"/>
      <c r="O949" s="180"/>
      <c r="P949" s="180"/>
      <c r="Q949" s="180"/>
      <c r="R949" s="180"/>
      <c r="S949" s="180"/>
      <c r="T949" s="181"/>
      <c r="AT949" s="177" t="s">
        <v>181</v>
      </c>
      <c r="AU949" s="177" t="s">
        <v>179</v>
      </c>
      <c r="AV949" s="174" t="s">
        <v>83</v>
      </c>
      <c r="AW949" s="174" t="s">
        <v>36</v>
      </c>
      <c r="AX949" s="174" t="s">
        <v>75</v>
      </c>
      <c r="AY949" s="177" t="s">
        <v>171</v>
      </c>
    </row>
    <row r="950" spans="2:51" s="182" customFormat="1" ht="12">
      <c r="B950" s="183"/>
      <c r="D950" s="176" t="s">
        <v>181</v>
      </c>
      <c r="E950" s="184" t="s">
        <v>3</v>
      </c>
      <c r="F950" s="185" t="s">
        <v>1121</v>
      </c>
      <c r="H950" s="186">
        <v>34</v>
      </c>
      <c r="L950" s="183"/>
      <c r="M950" s="187"/>
      <c r="N950" s="188"/>
      <c r="O950" s="188"/>
      <c r="P950" s="188"/>
      <c r="Q950" s="188"/>
      <c r="R950" s="188"/>
      <c r="S950" s="188"/>
      <c r="T950" s="189"/>
      <c r="AT950" s="184" t="s">
        <v>181</v>
      </c>
      <c r="AU950" s="184" t="s">
        <v>179</v>
      </c>
      <c r="AV950" s="182" t="s">
        <v>179</v>
      </c>
      <c r="AW950" s="182" t="s">
        <v>36</v>
      </c>
      <c r="AX950" s="182" t="s">
        <v>75</v>
      </c>
      <c r="AY950" s="184" t="s">
        <v>171</v>
      </c>
    </row>
    <row r="951" spans="2:51" s="190" customFormat="1" ht="12">
      <c r="B951" s="191"/>
      <c r="D951" s="176" t="s">
        <v>181</v>
      </c>
      <c r="E951" s="192" t="s">
        <v>3</v>
      </c>
      <c r="F951" s="193" t="s">
        <v>184</v>
      </c>
      <c r="H951" s="194">
        <v>34</v>
      </c>
      <c r="L951" s="191"/>
      <c r="M951" s="195"/>
      <c r="N951" s="196"/>
      <c r="O951" s="196"/>
      <c r="P951" s="196"/>
      <c r="Q951" s="196"/>
      <c r="R951" s="196"/>
      <c r="S951" s="196"/>
      <c r="T951" s="197"/>
      <c r="AT951" s="192" t="s">
        <v>181</v>
      </c>
      <c r="AU951" s="192" t="s">
        <v>179</v>
      </c>
      <c r="AV951" s="190" t="s">
        <v>178</v>
      </c>
      <c r="AW951" s="190" t="s">
        <v>36</v>
      </c>
      <c r="AX951" s="190" t="s">
        <v>83</v>
      </c>
      <c r="AY951" s="192" t="s">
        <v>171</v>
      </c>
    </row>
    <row r="952" spans="1:65" s="92" customFormat="1" ht="24">
      <c r="A952" s="89"/>
      <c r="B952" s="90"/>
      <c r="C952" s="161" t="s">
        <v>1122</v>
      </c>
      <c r="D952" s="161" t="s">
        <v>173</v>
      </c>
      <c r="E952" s="162" t="s">
        <v>1123</v>
      </c>
      <c r="F952" s="163" t="s">
        <v>1124</v>
      </c>
      <c r="G952" s="164" t="s">
        <v>284</v>
      </c>
      <c r="H952" s="165">
        <v>140</v>
      </c>
      <c r="I952" s="75"/>
      <c r="J952" s="166">
        <f>ROUND(I952*H952,2)</f>
        <v>0</v>
      </c>
      <c r="K952" s="163" t="s">
        <v>1125</v>
      </c>
      <c r="L952" s="90"/>
      <c r="M952" s="167" t="s">
        <v>3</v>
      </c>
      <c r="N952" s="168" t="s">
        <v>47</v>
      </c>
      <c r="O952" s="169"/>
      <c r="P952" s="170">
        <f>O952*H952</f>
        <v>0</v>
      </c>
      <c r="Q952" s="170">
        <v>0</v>
      </c>
      <c r="R952" s="170">
        <f>Q952*H952</f>
        <v>0</v>
      </c>
      <c r="S952" s="170">
        <v>0</v>
      </c>
      <c r="T952" s="171">
        <f>S952*H952</f>
        <v>0</v>
      </c>
      <c r="U952" s="89"/>
      <c r="V952" s="89"/>
      <c r="W952" s="89"/>
      <c r="X952" s="89"/>
      <c r="Y952" s="89"/>
      <c r="Z952" s="89"/>
      <c r="AA952" s="89"/>
      <c r="AB952" s="89"/>
      <c r="AC952" s="89"/>
      <c r="AD952" s="89"/>
      <c r="AE952" s="89"/>
      <c r="AR952" s="172" t="s">
        <v>261</v>
      </c>
      <c r="AT952" s="172" t="s">
        <v>173</v>
      </c>
      <c r="AU952" s="172" t="s">
        <v>179</v>
      </c>
      <c r="AY952" s="82" t="s">
        <v>171</v>
      </c>
      <c r="BE952" s="173">
        <f>IF(N952="základní",J952,0)</f>
        <v>0</v>
      </c>
      <c r="BF952" s="173">
        <f>IF(N952="snížená",J952,0)</f>
        <v>0</v>
      </c>
      <c r="BG952" s="173">
        <f>IF(N952="zákl. přenesená",J952,0)</f>
        <v>0</v>
      </c>
      <c r="BH952" s="173">
        <f>IF(N952="sníž. přenesená",J952,0)</f>
        <v>0</v>
      </c>
      <c r="BI952" s="173">
        <f>IF(N952="nulová",J952,0)</f>
        <v>0</v>
      </c>
      <c r="BJ952" s="82" t="s">
        <v>179</v>
      </c>
      <c r="BK952" s="173">
        <f>ROUND(I952*H952,2)</f>
        <v>0</v>
      </c>
      <c r="BL952" s="82" t="s">
        <v>261</v>
      </c>
      <c r="BM952" s="172" t="s">
        <v>1126</v>
      </c>
    </row>
    <row r="953" spans="2:51" s="174" customFormat="1" ht="12">
      <c r="B953" s="175"/>
      <c r="D953" s="176" t="s">
        <v>181</v>
      </c>
      <c r="E953" s="177" t="s">
        <v>3</v>
      </c>
      <c r="F953" s="178" t="s">
        <v>1127</v>
      </c>
      <c r="H953" s="177" t="s">
        <v>3</v>
      </c>
      <c r="L953" s="175"/>
      <c r="M953" s="179"/>
      <c r="N953" s="180"/>
      <c r="O953" s="180"/>
      <c r="P953" s="180"/>
      <c r="Q953" s="180"/>
      <c r="R953" s="180"/>
      <c r="S953" s="180"/>
      <c r="T953" s="181"/>
      <c r="AT953" s="177" t="s">
        <v>181</v>
      </c>
      <c r="AU953" s="177" t="s">
        <v>179</v>
      </c>
      <c r="AV953" s="174" t="s">
        <v>83</v>
      </c>
      <c r="AW953" s="174" t="s">
        <v>36</v>
      </c>
      <c r="AX953" s="174" t="s">
        <v>75</v>
      </c>
      <c r="AY953" s="177" t="s">
        <v>171</v>
      </c>
    </row>
    <row r="954" spans="2:51" s="182" customFormat="1" ht="12">
      <c r="B954" s="183"/>
      <c r="D954" s="176" t="s">
        <v>181</v>
      </c>
      <c r="E954" s="184" t="s">
        <v>3</v>
      </c>
      <c r="F954" s="185" t="s">
        <v>1128</v>
      </c>
      <c r="H954" s="186">
        <v>140</v>
      </c>
      <c r="L954" s="183"/>
      <c r="M954" s="187"/>
      <c r="N954" s="188"/>
      <c r="O954" s="188"/>
      <c r="P954" s="188"/>
      <c r="Q954" s="188"/>
      <c r="R954" s="188"/>
      <c r="S954" s="188"/>
      <c r="T954" s="189"/>
      <c r="AT954" s="184" t="s">
        <v>181</v>
      </c>
      <c r="AU954" s="184" t="s">
        <v>179</v>
      </c>
      <c r="AV954" s="182" t="s">
        <v>179</v>
      </c>
      <c r="AW954" s="182" t="s">
        <v>36</v>
      </c>
      <c r="AX954" s="182" t="s">
        <v>75</v>
      </c>
      <c r="AY954" s="184" t="s">
        <v>171</v>
      </c>
    </row>
    <row r="955" spans="2:51" s="190" customFormat="1" ht="12">
      <c r="B955" s="191"/>
      <c r="D955" s="176" t="s">
        <v>181</v>
      </c>
      <c r="E955" s="192" t="s">
        <v>3</v>
      </c>
      <c r="F955" s="193" t="s">
        <v>184</v>
      </c>
      <c r="H955" s="194">
        <v>140</v>
      </c>
      <c r="L955" s="191"/>
      <c r="M955" s="195"/>
      <c r="N955" s="196"/>
      <c r="O955" s="196"/>
      <c r="P955" s="196"/>
      <c r="Q955" s="196"/>
      <c r="R955" s="196"/>
      <c r="S955" s="196"/>
      <c r="T955" s="197"/>
      <c r="AT955" s="192" t="s">
        <v>181</v>
      </c>
      <c r="AU955" s="192" t="s">
        <v>179</v>
      </c>
      <c r="AV955" s="190" t="s">
        <v>178</v>
      </c>
      <c r="AW955" s="190" t="s">
        <v>36</v>
      </c>
      <c r="AX955" s="190" t="s">
        <v>83</v>
      </c>
      <c r="AY955" s="192" t="s">
        <v>171</v>
      </c>
    </row>
    <row r="956" spans="1:65" s="92" customFormat="1" ht="16.5" customHeight="1">
      <c r="A956" s="89"/>
      <c r="B956" s="90"/>
      <c r="C956" s="161" t="s">
        <v>1129</v>
      </c>
      <c r="D956" s="161" t="s">
        <v>173</v>
      </c>
      <c r="E956" s="162" t="s">
        <v>1130</v>
      </c>
      <c r="F956" s="163" t="s">
        <v>1131</v>
      </c>
      <c r="G956" s="164" t="s">
        <v>187</v>
      </c>
      <c r="H956" s="165">
        <v>10</v>
      </c>
      <c r="I956" s="75"/>
      <c r="J956" s="166">
        <f>ROUND(I956*H956,2)</f>
        <v>0</v>
      </c>
      <c r="K956" s="163" t="s">
        <v>1132</v>
      </c>
      <c r="L956" s="90"/>
      <c r="M956" s="167" t="s">
        <v>3</v>
      </c>
      <c r="N956" s="168" t="s">
        <v>47</v>
      </c>
      <c r="O956" s="169"/>
      <c r="P956" s="170">
        <f>O956*H956</f>
        <v>0</v>
      </c>
      <c r="Q956" s="170">
        <v>0.00189</v>
      </c>
      <c r="R956" s="170">
        <f>Q956*H956</f>
        <v>0.0189</v>
      </c>
      <c r="S956" s="170">
        <v>0</v>
      </c>
      <c r="T956" s="171">
        <f>S956*H956</f>
        <v>0</v>
      </c>
      <c r="U956" s="89"/>
      <c r="V956" s="89"/>
      <c r="W956" s="89"/>
      <c r="X956" s="89"/>
      <c r="Y956" s="89"/>
      <c r="Z956" s="89"/>
      <c r="AA956" s="89"/>
      <c r="AB956" s="89"/>
      <c r="AC956" s="89"/>
      <c r="AD956" s="89"/>
      <c r="AE956" s="89"/>
      <c r="AR956" s="172" t="s">
        <v>261</v>
      </c>
      <c r="AT956" s="172" t="s">
        <v>173</v>
      </c>
      <c r="AU956" s="172" t="s">
        <v>179</v>
      </c>
      <c r="AY956" s="82" t="s">
        <v>171</v>
      </c>
      <c r="BE956" s="173">
        <f>IF(N956="základní",J956,0)</f>
        <v>0</v>
      </c>
      <c r="BF956" s="173">
        <f>IF(N956="snížená",J956,0)</f>
        <v>0</v>
      </c>
      <c r="BG956" s="173">
        <f>IF(N956="zákl. přenesená",J956,0)</f>
        <v>0</v>
      </c>
      <c r="BH956" s="173">
        <f>IF(N956="sníž. přenesená",J956,0)</f>
        <v>0</v>
      </c>
      <c r="BI956" s="173">
        <f>IF(N956="nulová",J956,0)</f>
        <v>0</v>
      </c>
      <c r="BJ956" s="82" t="s">
        <v>179</v>
      </c>
      <c r="BK956" s="173">
        <f>ROUND(I956*H956,2)</f>
        <v>0</v>
      </c>
      <c r="BL956" s="82" t="s">
        <v>261</v>
      </c>
      <c r="BM956" s="172" t="s">
        <v>1133</v>
      </c>
    </row>
    <row r="957" spans="2:51" s="182" customFormat="1" ht="12">
      <c r="B957" s="183"/>
      <c r="D957" s="176" t="s">
        <v>181</v>
      </c>
      <c r="E957" s="184" t="s">
        <v>3</v>
      </c>
      <c r="F957" s="185" t="s">
        <v>1134</v>
      </c>
      <c r="H957" s="186">
        <v>10</v>
      </c>
      <c r="L957" s="183"/>
      <c r="M957" s="187"/>
      <c r="N957" s="188"/>
      <c r="O957" s="188"/>
      <c r="P957" s="188"/>
      <c r="Q957" s="188"/>
      <c r="R957" s="188"/>
      <c r="S957" s="188"/>
      <c r="T957" s="189"/>
      <c r="AT957" s="184" t="s">
        <v>181</v>
      </c>
      <c r="AU957" s="184" t="s">
        <v>179</v>
      </c>
      <c r="AV957" s="182" t="s">
        <v>179</v>
      </c>
      <c r="AW957" s="182" t="s">
        <v>36</v>
      </c>
      <c r="AX957" s="182" t="s">
        <v>75</v>
      </c>
      <c r="AY957" s="184" t="s">
        <v>171</v>
      </c>
    </row>
    <row r="958" spans="2:51" s="190" customFormat="1" ht="12">
      <c r="B958" s="191"/>
      <c r="D958" s="176" t="s">
        <v>181</v>
      </c>
      <c r="E958" s="192" t="s">
        <v>3</v>
      </c>
      <c r="F958" s="193" t="s">
        <v>184</v>
      </c>
      <c r="H958" s="194">
        <v>10</v>
      </c>
      <c r="L958" s="191"/>
      <c r="M958" s="195"/>
      <c r="N958" s="196"/>
      <c r="O958" s="196"/>
      <c r="P958" s="196"/>
      <c r="Q958" s="196"/>
      <c r="R958" s="196"/>
      <c r="S958" s="196"/>
      <c r="T958" s="197"/>
      <c r="AT958" s="192" t="s">
        <v>181</v>
      </c>
      <c r="AU958" s="192" t="s">
        <v>179</v>
      </c>
      <c r="AV958" s="190" t="s">
        <v>178</v>
      </c>
      <c r="AW958" s="190" t="s">
        <v>36</v>
      </c>
      <c r="AX958" s="190" t="s">
        <v>83</v>
      </c>
      <c r="AY958" s="192" t="s">
        <v>171</v>
      </c>
    </row>
    <row r="959" spans="1:65" s="92" customFormat="1" ht="24">
      <c r="A959" s="89"/>
      <c r="B959" s="90"/>
      <c r="C959" s="161" t="s">
        <v>1135</v>
      </c>
      <c r="D959" s="161" t="s">
        <v>173</v>
      </c>
      <c r="E959" s="162" t="s">
        <v>1136</v>
      </c>
      <c r="F959" s="163" t="s">
        <v>1137</v>
      </c>
      <c r="G959" s="164" t="s">
        <v>256</v>
      </c>
      <c r="H959" s="165">
        <v>322</v>
      </c>
      <c r="I959" s="75"/>
      <c r="J959" s="166">
        <f>ROUND(I959*H959,2)</f>
        <v>0</v>
      </c>
      <c r="K959" s="163" t="s">
        <v>177</v>
      </c>
      <c r="L959" s="90"/>
      <c r="M959" s="167" t="s">
        <v>3</v>
      </c>
      <c r="N959" s="168" t="s">
        <v>47</v>
      </c>
      <c r="O959" s="169"/>
      <c r="P959" s="170">
        <f>O959*H959</f>
        <v>0</v>
      </c>
      <c r="Q959" s="170">
        <v>0</v>
      </c>
      <c r="R959" s="170">
        <f>Q959*H959</f>
        <v>0</v>
      </c>
      <c r="S959" s="170">
        <v>0</v>
      </c>
      <c r="T959" s="171">
        <f>S959*H959</f>
        <v>0</v>
      </c>
      <c r="U959" s="89"/>
      <c r="V959" s="89"/>
      <c r="W959" s="89"/>
      <c r="X959" s="89"/>
      <c r="Y959" s="89"/>
      <c r="Z959" s="89"/>
      <c r="AA959" s="89"/>
      <c r="AB959" s="89"/>
      <c r="AC959" s="89"/>
      <c r="AD959" s="89"/>
      <c r="AE959" s="89"/>
      <c r="AR959" s="172" t="s">
        <v>261</v>
      </c>
      <c r="AT959" s="172" t="s">
        <v>173</v>
      </c>
      <c r="AU959" s="172" t="s">
        <v>179</v>
      </c>
      <c r="AY959" s="82" t="s">
        <v>171</v>
      </c>
      <c r="BE959" s="173">
        <f>IF(N959="základní",J959,0)</f>
        <v>0</v>
      </c>
      <c r="BF959" s="173">
        <f>IF(N959="snížená",J959,0)</f>
        <v>0</v>
      </c>
      <c r="BG959" s="173">
        <f>IF(N959="zákl. přenesená",J959,0)</f>
        <v>0</v>
      </c>
      <c r="BH959" s="173">
        <f>IF(N959="sníž. přenesená",J959,0)</f>
        <v>0</v>
      </c>
      <c r="BI959" s="173">
        <f>IF(N959="nulová",J959,0)</f>
        <v>0</v>
      </c>
      <c r="BJ959" s="82" t="s">
        <v>179</v>
      </c>
      <c r="BK959" s="173">
        <f>ROUND(I959*H959,2)</f>
        <v>0</v>
      </c>
      <c r="BL959" s="82" t="s">
        <v>261</v>
      </c>
      <c r="BM959" s="172" t="s">
        <v>1138</v>
      </c>
    </row>
    <row r="960" spans="2:51" s="174" customFormat="1" ht="12">
      <c r="B960" s="175"/>
      <c r="D960" s="176" t="s">
        <v>181</v>
      </c>
      <c r="E960" s="177" t="s">
        <v>3</v>
      </c>
      <c r="F960" s="178" t="s">
        <v>1139</v>
      </c>
      <c r="H960" s="177" t="s">
        <v>3</v>
      </c>
      <c r="L960" s="175"/>
      <c r="M960" s="179"/>
      <c r="N960" s="180"/>
      <c r="O960" s="180"/>
      <c r="P960" s="180"/>
      <c r="Q960" s="180"/>
      <c r="R960" s="180"/>
      <c r="S960" s="180"/>
      <c r="T960" s="181"/>
      <c r="AT960" s="177" t="s">
        <v>181</v>
      </c>
      <c r="AU960" s="177" t="s">
        <v>179</v>
      </c>
      <c r="AV960" s="174" t="s">
        <v>83</v>
      </c>
      <c r="AW960" s="174" t="s">
        <v>36</v>
      </c>
      <c r="AX960" s="174" t="s">
        <v>75</v>
      </c>
      <c r="AY960" s="177" t="s">
        <v>171</v>
      </c>
    </row>
    <row r="961" spans="2:51" s="182" customFormat="1" ht="12">
      <c r="B961" s="183"/>
      <c r="D961" s="176" t="s">
        <v>181</v>
      </c>
      <c r="E961" s="184" t="s">
        <v>3</v>
      </c>
      <c r="F961" s="185" t="s">
        <v>1140</v>
      </c>
      <c r="H961" s="186">
        <v>69.3</v>
      </c>
      <c r="L961" s="183"/>
      <c r="M961" s="187"/>
      <c r="N961" s="188"/>
      <c r="O961" s="188"/>
      <c r="P961" s="188"/>
      <c r="Q961" s="188"/>
      <c r="R961" s="188"/>
      <c r="S961" s="188"/>
      <c r="T961" s="189"/>
      <c r="AT961" s="184" t="s">
        <v>181</v>
      </c>
      <c r="AU961" s="184" t="s">
        <v>179</v>
      </c>
      <c r="AV961" s="182" t="s">
        <v>179</v>
      </c>
      <c r="AW961" s="182" t="s">
        <v>36</v>
      </c>
      <c r="AX961" s="182" t="s">
        <v>75</v>
      </c>
      <c r="AY961" s="184" t="s">
        <v>171</v>
      </c>
    </row>
    <row r="962" spans="2:51" s="174" customFormat="1" ht="12">
      <c r="B962" s="175"/>
      <c r="D962" s="176" t="s">
        <v>181</v>
      </c>
      <c r="E962" s="177" t="s">
        <v>3</v>
      </c>
      <c r="F962" s="178" t="s">
        <v>1141</v>
      </c>
      <c r="H962" s="177" t="s">
        <v>3</v>
      </c>
      <c r="L962" s="175"/>
      <c r="M962" s="179"/>
      <c r="N962" s="180"/>
      <c r="O962" s="180"/>
      <c r="P962" s="180"/>
      <c r="Q962" s="180"/>
      <c r="R962" s="180"/>
      <c r="S962" s="180"/>
      <c r="T962" s="181"/>
      <c r="AT962" s="177" t="s">
        <v>181</v>
      </c>
      <c r="AU962" s="177" t="s">
        <v>179</v>
      </c>
      <c r="AV962" s="174" t="s">
        <v>83</v>
      </c>
      <c r="AW962" s="174" t="s">
        <v>36</v>
      </c>
      <c r="AX962" s="174" t="s">
        <v>75</v>
      </c>
      <c r="AY962" s="177" t="s">
        <v>171</v>
      </c>
    </row>
    <row r="963" spans="2:51" s="182" customFormat="1" ht="12">
      <c r="B963" s="183"/>
      <c r="D963" s="176" t="s">
        <v>181</v>
      </c>
      <c r="E963" s="184" t="s">
        <v>3</v>
      </c>
      <c r="F963" s="185" t="s">
        <v>1142</v>
      </c>
      <c r="H963" s="186">
        <v>98.8</v>
      </c>
      <c r="L963" s="183"/>
      <c r="M963" s="187"/>
      <c r="N963" s="188"/>
      <c r="O963" s="188"/>
      <c r="P963" s="188"/>
      <c r="Q963" s="188"/>
      <c r="R963" s="188"/>
      <c r="S963" s="188"/>
      <c r="T963" s="189"/>
      <c r="AT963" s="184" t="s">
        <v>181</v>
      </c>
      <c r="AU963" s="184" t="s">
        <v>179</v>
      </c>
      <c r="AV963" s="182" t="s">
        <v>179</v>
      </c>
      <c r="AW963" s="182" t="s">
        <v>36</v>
      </c>
      <c r="AX963" s="182" t="s">
        <v>75</v>
      </c>
      <c r="AY963" s="184" t="s">
        <v>171</v>
      </c>
    </row>
    <row r="964" spans="2:51" s="174" customFormat="1" ht="12">
      <c r="B964" s="175"/>
      <c r="D964" s="176" t="s">
        <v>181</v>
      </c>
      <c r="E964" s="177" t="s">
        <v>3</v>
      </c>
      <c r="F964" s="178" t="s">
        <v>1143</v>
      </c>
      <c r="H964" s="177" t="s">
        <v>3</v>
      </c>
      <c r="L964" s="175"/>
      <c r="M964" s="179"/>
      <c r="N964" s="180"/>
      <c r="O964" s="180"/>
      <c r="P964" s="180"/>
      <c r="Q964" s="180"/>
      <c r="R964" s="180"/>
      <c r="S964" s="180"/>
      <c r="T964" s="181"/>
      <c r="AT964" s="177" t="s">
        <v>181</v>
      </c>
      <c r="AU964" s="177" t="s">
        <v>179</v>
      </c>
      <c r="AV964" s="174" t="s">
        <v>83</v>
      </c>
      <c r="AW964" s="174" t="s">
        <v>36</v>
      </c>
      <c r="AX964" s="174" t="s">
        <v>75</v>
      </c>
      <c r="AY964" s="177" t="s">
        <v>171</v>
      </c>
    </row>
    <row r="965" spans="2:51" s="182" customFormat="1" ht="12">
      <c r="B965" s="183"/>
      <c r="D965" s="176" t="s">
        <v>181</v>
      </c>
      <c r="E965" s="184" t="s">
        <v>3</v>
      </c>
      <c r="F965" s="185" t="s">
        <v>1144</v>
      </c>
      <c r="H965" s="186">
        <v>73.6</v>
      </c>
      <c r="L965" s="183"/>
      <c r="M965" s="187"/>
      <c r="N965" s="188"/>
      <c r="O965" s="188"/>
      <c r="P965" s="188"/>
      <c r="Q965" s="188"/>
      <c r="R965" s="188"/>
      <c r="S965" s="188"/>
      <c r="T965" s="189"/>
      <c r="AT965" s="184" t="s">
        <v>181</v>
      </c>
      <c r="AU965" s="184" t="s">
        <v>179</v>
      </c>
      <c r="AV965" s="182" t="s">
        <v>179</v>
      </c>
      <c r="AW965" s="182" t="s">
        <v>36</v>
      </c>
      <c r="AX965" s="182" t="s">
        <v>75</v>
      </c>
      <c r="AY965" s="184" t="s">
        <v>171</v>
      </c>
    </row>
    <row r="966" spans="2:51" s="174" customFormat="1" ht="12">
      <c r="B966" s="175"/>
      <c r="D966" s="176" t="s">
        <v>181</v>
      </c>
      <c r="E966" s="177" t="s">
        <v>3</v>
      </c>
      <c r="F966" s="178" t="s">
        <v>1145</v>
      </c>
      <c r="H966" s="177" t="s">
        <v>3</v>
      </c>
      <c r="L966" s="175"/>
      <c r="M966" s="179"/>
      <c r="N966" s="180"/>
      <c r="O966" s="180"/>
      <c r="P966" s="180"/>
      <c r="Q966" s="180"/>
      <c r="R966" s="180"/>
      <c r="S966" s="180"/>
      <c r="T966" s="181"/>
      <c r="AT966" s="177" t="s">
        <v>181</v>
      </c>
      <c r="AU966" s="177" t="s">
        <v>179</v>
      </c>
      <c r="AV966" s="174" t="s">
        <v>83</v>
      </c>
      <c r="AW966" s="174" t="s">
        <v>36</v>
      </c>
      <c r="AX966" s="174" t="s">
        <v>75</v>
      </c>
      <c r="AY966" s="177" t="s">
        <v>171</v>
      </c>
    </row>
    <row r="967" spans="2:51" s="182" customFormat="1" ht="12">
      <c r="B967" s="183"/>
      <c r="D967" s="176" t="s">
        <v>181</v>
      </c>
      <c r="E967" s="184" t="s">
        <v>3</v>
      </c>
      <c r="F967" s="185" t="s">
        <v>1146</v>
      </c>
      <c r="H967" s="186">
        <v>1.5</v>
      </c>
      <c r="L967" s="183"/>
      <c r="M967" s="187"/>
      <c r="N967" s="188"/>
      <c r="O967" s="188"/>
      <c r="P967" s="188"/>
      <c r="Q967" s="188"/>
      <c r="R967" s="188"/>
      <c r="S967" s="188"/>
      <c r="T967" s="189"/>
      <c r="AT967" s="184" t="s">
        <v>181</v>
      </c>
      <c r="AU967" s="184" t="s">
        <v>179</v>
      </c>
      <c r="AV967" s="182" t="s">
        <v>179</v>
      </c>
      <c r="AW967" s="182" t="s">
        <v>36</v>
      </c>
      <c r="AX967" s="182" t="s">
        <v>75</v>
      </c>
      <c r="AY967" s="184" t="s">
        <v>171</v>
      </c>
    </row>
    <row r="968" spans="2:51" s="174" customFormat="1" ht="12">
      <c r="B968" s="175"/>
      <c r="D968" s="176" t="s">
        <v>181</v>
      </c>
      <c r="E968" s="177" t="s">
        <v>3</v>
      </c>
      <c r="F968" s="178" t="s">
        <v>1147</v>
      </c>
      <c r="H968" s="177" t="s">
        <v>3</v>
      </c>
      <c r="L968" s="175"/>
      <c r="M968" s="179"/>
      <c r="N968" s="180"/>
      <c r="O968" s="180"/>
      <c r="P968" s="180"/>
      <c r="Q968" s="180"/>
      <c r="R968" s="180"/>
      <c r="S968" s="180"/>
      <c r="T968" s="181"/>
      <c r="AT968" s="177" t="s">
        <v>181</v>
      </c>
      <c r="AU968" s="177" t="s">
        <v>179</v>
      </c>
      <c r="AV968" s="174" t="s">
        <v>83</v>
      </c>
      <c r="AW968" s="174" t="s">
        <v>36</v>
      </c>
      <c r="AX968" s="174" t="s">
        <v>75</v>
      </c>
      <c r="AY968" s="177" t="s">
        <v>171</v>
      </c>
    </row>
    <row r="969" spans="2:51" s="182" customFormat="1" ht="12">
      <c r="B969" s="183"/>
      <c r="D969" s="176" t="s">
        <v>181</v>
      </c>
      <c r="E969" s="184" t="s">
        <v>3</v>
      </c>
      <c r="F969" s="185" t="s">
        <v>1148</v>
      </c>
      <c r="H969" s="186">
        <v>4</v>
      </c>
      <c r="L969" s="183"/>
      <c r="M969" s="187"/>
      <c r="N969" s="188"/>
      <c r="O969" s="188"/>
      <c r="P969" s="188"/>
      <c r="Q969" s="188"/>
      <c r="R969" s="188"/>
      <c r="S969" s="188"/>
      <c r="T969" s="189"/>
      <c r="AT969" s="184" t="s">
        <v>181</v>
      </c>
      <c r="AU969" s="184" t="s">
        <v>179</v>
      </c>
      <c r="AV969" s="182" t="s">
        <v>179</v>
      </c>
      <c r="AW969" s="182" t="s">
        <v>36</v>
      </c>
      <c r="AX969" s="182" t="s">
        <v>75</v>
      </c>
      <c r="AY969" s="184" t="s">
        <v>171</v>
      </c>
    </row>
    <row r="970" spans="2:51" s="174" customFormat="1" ht="12">
      <c r="B970" s="175"/>
      <c r="D970" s="176" t="s">
        <v>181</v>
      </c>
      <c r="E970" s="177" t="s">
        <v>3</v>
      </c>
      <c r="F970" s="178" t="s">
        <v>1120</v>
      </c>
      <c r="H970" s="177" t="s">
        <v>3</v>
      </c>
      <c r="L970" s="175"/>
      <c r="M970" s="179"/>
      <c r="N970" s="180"/>
      <c r="O970" s="180"/>
      <c r="P970" s="180"/>
      <c r="Q970" s="180"/>
      <c r="R970" s="180"/>
      <c r="S970" s="180"/>
      <c r="T970" s="181"/>
      <c r="AT970" s="177" t="s">
        <v>181</v>
      </c>
      <c r="AU970" s="177" t="s">
        <v>179</v>
      </c>
      <c r="AV970" s="174" t="s">
        <v>83</v>
      </c>
      <c r="AW970" s="174" t="s">
        <v>36</v>
      </c>
      <c r="AX970" s="174" t="s">
        <v>75</v>
      </c>
      <c r="AY970" s="177" t="s">
        <v>171</v>
      </c>
    </row>
    <row r="971" spans="2:51" s="182" customFormat="1" ht="12">
      <c r="B971" s="183"/>
      <c r="D971" s="176" t="s">
        <v>181</v>
      </c>
      <c r="E971" s="184" t="s">
        <v>3</v>
      </c>
      <c r="F971" s="185" t="s">
        <v>1149</v>
      </c>
      <c r="H971" s="186">
        <v>74.8</v>
      </c>
      <c r="L971" s="183"/>
      <c r="M971" s="187"/>
      <c r="N971" s="188"/>
      <c r="O971" s="188"/>
      <c r="P971" s="188"/>
      <c r="Q971" s="188"/>
      <c r="R971" s="188"/>
      <c r="S971" s="188"/>
      <c r="T971" s="189"/>
      <c r="AT971" s="184" t="s">
        <v>181</v>
      </c>
      <c r="AU971" s="184" t="s">
        <v>179</v>
      </c>
      <c r="AV971" s="182" t="s">
        <v>179</v>
      </c>
      <c r="AW971" s="182" t="s">
        <v>36</v>
      </c>
      <c r="AX971" s="182" t="s">
        <v>75</v>
      </c>
      <c r="AY971" s="184" t="s">
        <v>171</v>
      </c>
    </row>
    <row r="972" spans="2:51" s="190" customFormat="1" ht="12">
      <c r="B972" s="191"/>
      <c r="D972" s="176" t="s">
        <v>181</v>
      </c>
      <c r="E972" s="192" t="s">
        <v>3</v>
      </c>
      <c r="F972" s="193" t="s">
        <v>184</v>
      </c>
      <c r="H972" s="194">
        <v>322</v>
      </c>
      <c r="L972" s="191"/>
      <c r="M972" s="195"/>
      <c r="N972" s="196"/>
      <c r="O972" s="196"/>
      <c r="P972" s="196"/>
      <c r="Q972" s="196"/>
      <c r="R972" s="196"/>
      <c r="S972" s="196"/>
      <c r="T972" s="197"/>
      <c r="AT972" s="192" t="s">
        <v>181</v>
      </c>
      <c r="AU972" s="192" t="s">
        <v>179</v>
      </c>
      <c r="AV972" s="190" t="s">
        <v>178</v>
      </c>
      <c r="AW972" s="190" t="s">
        <v>36</v>
      </c>
      <c r="AX972" s="190" t="s">
        <v>83</v>
      </c>
      <c r="AY972" s="192" t="s">
        <v>171</v>
      </c>
    </row>
    <row r="973" spans="1:65" s="92" customFormat="1" ht="16.5" customHeight="1">
      <c r="A973" s="89"/>
      <c r="B973" s="90"/>
      <c r="C973" s="198" t="s">
        <v>1150</v>
      </c>
      <c r="D973" s="198" t="s">
        <v>248</v>
      </c>
      <c r="E973" s="199" t="s">
        <v>1151</v>
      </c>
      <c r="F973" s="200" t="s">
        <v>1152</v>
      </c>
      <c r="G973" s="201" t="s">
        <v>187</v>
      </c>
      <c r="H973" s="202">
        <v>5.65</v>
      </c>
      <c r="I973" s="78"/>
      <c r="J973" s="203">
        <f>ROUND(I973*H973,2)</f>
        <v>0</v>
      </c>
      <c r="K973" s="200" t="s">
        <v>177</v>
      </c>
      <c r="L973" s="204"/>
      <c r="M973" s="205" t="s">
        <v>3</v>
      </c>
      <c r="N973" s="206" t="s">
        <v>47</v>
      </c>
      <c r="O973" s="169"/>
      <c r="P973" s="170">
        <f>O973*H973</f>
        <v>0</v>
      </c>
      <c r="Q973" s="170">
        <v>0.55</v>
      </c>
      <c r="R973" s="170">
        <f>Q973*H973</f>
        <v>3.1075000000000004</v>
      </c>
      <c r="S973" s="170">
        <v>0</v>
      </c>
      <c r="T973" s="171">
        <f>S973*H973</f>
        <v>0</v>
      </c>
      <c r="U973" s="89"/>
      <c r="V973" s="89"/>
      <c r="W973" s="89"/>
      <c r="X973" s="89"/>
      <c r="Y973" s="89"/>
      <c r="Z973" s="89"/>
      <c r="AA973" s="89"/>
      <c r="AB973" s="89"/>
      <c r="AC973" s="89"/>
      <c r="AD973" s="89"/>
      <c r="AE973" s="89"/>
      <c r="AR973" s="172" t="s">
        <v>353</v>
      </c>
      <c r="AT973" s="172" t="s">
        <v>248</v>
      </c>
      <c r="AU973" s="172" t="s">
        <v>179</v>
      </c>
      <c r="AY973" s="82" t="s">
        <v>171</v>
      </c>
      <c r="BE973" s="173">
        <f>IF(N973="základní",J973,0)</f>
        <v>0</v>
      </c>
      <c r="BF973" s="173">
        <f>IF(N973="snížená",J973,0)</f>
        <v>0</v>
      </c>
      <c r="BG973" s="173">
        <f>IF(N973="zákl. přenesená",J973,0)</f>
        <v>0</v>
      </c>
      <c r="BH973" s="173">
        <f>IF(N973="sníž. přenesená",J973,0)</f>
        <v>0</v>
      </c>
      <c r="BI973" s="173">
        <f>IF(N973="nulová",J973,0)</f>
        <v>0</v>
      </c>
      <c r="BJ973" s="82" t="s">
        <v>179</v>
      </c>
      <c r="BK973" s="173">
        <f>ROUND(I973*H973,2)</f>
        <v>0</v>
      </c>
      <c r="BL973" s="82" t="s">
        <v>261</v>
      </c>
      <c r="BM973" s="172" t="s">
        <v>1153</v>
      </c>
    </row>
    <row r="974" spans="2:51" s="182" customFormat="1" ht="12">
      <c r="B974" s="183"/>
      <c r="D974" s="176" t="s">
        <v>181</v>
      </c>
      <c r="E974" s="184" t="s">
        <v>3</v>
      </c>
      <c r="F974" s="185" t="s">
        <v>1154</v>
      </c>
      <c r="H974" s="186">
        <v>5.65</v>
      </c>
      <c r="L974" s="183"/>
      <c r="M974" s="187"/>
      <c r="N974" s="188"/>
      <c r="O974" s="188"/>
      <c r="P974" s="188"/>
      <c r="Q974" s="188"/>
      <c r="R974" s="188"/>
      <c r="S974" s="188"/>
      <c r="T974" s="189"/>
      <c r="AT974" s="184" t="s">
        <v>181</v>
      </c>
      <c r="AU974" s="184" t="s">
        <v>179</v>
      </c>
      <c r="AV974" s="182" t="s">
        <v>179</v>
      </c>
      <c r="AW974" s="182" t="s">
        <v>36</v>
      </c>
      <c r="AX974" s="182" t="s">
        <v>83</v>
      </c>
      <c r="AY974" s="184" t="s">
        <v>171</v>
      </c>
    </row>
    <row r="975" spans="1:65" s="92" customFormat="1" ht="24">
      <c r="A975" s="89"/>
      <c r="B975" s="90"/>
      <c r="C975" s="161" t="s">
        <v>1155</v>
      </c>
      <c r="D975" s="161" t="s">
        <v>173</v>
      </c>
      <c r="E975" s="162" t="s">
        <v>1156</v>
      </c>
      <c r="F975" s="163" t="s">
        <v>1157</v>
      </c>
      <c r="G975" s="164" t="s">
        <v>256</v>
      </c>
      <c r="H975" s="165">
        <v>28.6</v>
      </c>
      <c r="I975" s="75"/>
      <c r="J975" s="166">
        <f>ROUND(I975*H975,2)</f>
        <v>0</v>
      </c>
      <c r="K975" s="163" t="s">
        <v>177</v>
      </c>
      <c r="L975" s="90"/>
      <c r="M975" s="167" t="s">
        <v>3</v>
      </c>
      <c r="N975" s="168" t="s">
        <v>47</v>
      </c>
      <c r="O975" s="169"/>
      <c r="P975" s="170">
        <f>O975*H975</f>
        <v>0</v>
      </c>
      <c r="Q975" s="170">
        <v>0</v>
      </c>
      <c r="R975" s="170">
        <f>Q975*H975</f>
        <v>0</v>
      </c>
      <c r="S975" s="170">
        <v>0</v>
      </c>
      <c r="T975" s="171">
        <f>S975*H975</f>
        <v>0</v>
      </c>
      <c r="U975" s="89"/>
      <c r="V975" s="89"/>
      <c r="W975" s="89"/>
      <c r="X975" s="89"/>
      <c r="Y975" s="89"/>
      <c r="Z975" s="89"/>
      <c r="AA975" s="89"/>
      <c r="AB975" s="89"/>
      <c r="AC975" s="89"/>
      <c r="AD975" s="89"/>
      <c r="AE975" s="89"/>
      <c r="AR975" s="172" t="s">
        <v>261</v>
      </c>
      <c r="AT975" s="172" t="s">
        <v>173</v>
      </c>
      <c r="AU975" s="172" t="s">
        <v>179</v>
      </c>
      <c r="AY975" s="82" t="s">
        <v>171</v>
      </c>
      <c r="BE975" s="173">
        <f>IF(N975="základní",J975,0)</f>
        <v>0</v>
      </c>
      <c r="BF975" s="173">
        <f>IF(N975="snížená",J975,0)</f>
        <v>0</v>
      </c>
      <c r="BG975" s="173">
        <f>IF(N975="zákl. přenesená",J975,0)</f>
        <v>0</v>
      </c>
      <c r="BH975" s="173">
        <f>IF(N975="sníž. přenesená",J975,0)</f>
        <v>0</v>
      </c>
      <c r="BI975" s="173">
        <f>IF(N975="nulová",J975,0)</f>
        <v>0</v>
      </c>
      <c r="BJ975" s="82" t="s">
        <v>179</v>
      </c>
      <c r="BK975" s="173">
        <f>ROUND(I975*H975,2)</f>
        <v>0</v>
      </c>
      <c r="BL975" s="82" t="s">
        <v>261</v>
      </c>
      <c r="BM975" s="172" t="s">
        <v>1158</v>
      </c>
    </row>
    <row r="976" spans="2:51" s="174" customFormat="1" ht="12">
      <c r="B976" s="175"/>
      <c r="D976" s="176" t="s">
        <v>181</v>
      </c>
      <c r="E976" s="177" t="s">
        <v>3</v>
      </c>
      <c r="F976" s="178" t="s">
        <v>1159</v>
      </c>
      <c r="H976" s="177" t="s">
        <v>3</v>
      </c>
      <c r="L976" s="175"/>
      <c r="M976" s="179"/>
      <c r="N976" s="180"/>
      <c r="O976" s="180"/>
      <c r="P976" s="180"/>
      <c r="Q976" s="180"/>
      <c r="R976" s="180"/>
      <c r="S976" s="180"/>
      <c r="T976" s="181"/>
      <c r="AT976" s="177" t="s">
        <v>181</v>
      </c>
      <c r="AU976" s="177" t="s">
        <v>179</v>
      </c>
      <c r="AV976" s="174" t="s">
        <v>83</v>
      </c>
      <c r="AW976" s="174" t="s">
        <v>36</v>
      </c>
      <c r="AX976" s="174" t="s">
        <v>75</v>
      </c>
      <c r="AY976" s="177" t="s">
        <v>171</v>
      </c>
    </row>
    <row r="977" spans="2:51" s="182" customFormat="1" ht="12">
      <c r="B977" s="183"/>
      <c r="D977" s="176" t="s">
        <v>181</v>
      </c>
      <c r="E977" s="184" t="s">
        <v>3</v>
      </c>
      <c r="F977" s="185" t="s">
        <v>1160</v>
      </c>
      <c r="H977" s="186">
        <v>6.5</v>
      </c>
      <c r="L977" s="183"/>
      <c r="M977" s="187"/>
      <c r="N977" s="188"/>
      <c r="O977" s="188"/>
      <c r="P977" s="188"/>
      <c r="Q977" s="188"/>
      <c r="R977" s="188"/>
      <c r="S977" s="188"/>
      <c r="T977" s="189"/>
      <c r="AT977" s="184" t="s">
        <v>181</v>
      </c>
      <c r="AU977" s="184" t="s">
        <v>179</v>
      </c>
      <c r="AV977" s="182" t="s">
        <v>179</v>
      </c>
      <c r="AW977" s="182" t="s">
        <v>36</v>
      </c>
      <c r="AX977" s="182" t="s">
        <v>75</v>
      </c>
      <c r="AY977" s="184" t="s">
        <v>171</v>
      </c>
    </row>
    <row r="978" spans="2:51" s="174" customFormat="1" ht="12">
      <c r="B978" s="175"/>
      <c r="D978" s="176" t="s">
        <v>181</v>
      </c>
      <c r="E978" s="177" t="s">
        <v>3</v>
      </c>
      <c r="F978" s="178" t="s">
        <v>1161</v>
      </c>
      <c r="H978" s="177" t="s">
        <v>3</v>
      </c>
      <c r="L978" s="175"/>
      <c r="M978" s="179"/>
      <c r="N978" s="180"/>
      <c r="O978" s="180"/>
      <c r="P978" s="180"/>
      <c r="Q978" s="180"/>
      <c r="R978" s="180"/>
      <c r="S978" s="180"/>
      <c r="T978" s="181"/>
      <c r="AT978" s="177" t="s">
        <v>181</v>
      </c>
      <c r="AU978" s="177" t="s">
        <v>179</v>
      </c>
      <c r="AV978" s="174" t="s">
        <v>83</v>
      </c>
      <c r="AW978" s="174" t="s">
        <v>36</v>
      </c>
      <c r="AX978" s="174" t="s">
        <v>75</v>
      </c>
      <c r="AY978" s="177" t="s">
        <v>171</v>
      </c>
    </row>
    <row r="979" spans="2:51" s="182" customFormat="1" ht="12">
      <c r="B979" s="183"/>
      <c r="D979" s="176" t="s">
        <v>181</v>
      </c>
      <c r="E979" s="184" t="s">
        <v>3</v>
      </c>
      <c r="F979" s="185" t="s">
        <v>1162</v>
      </c>
      <c r="H979" s="186">
        <v>5.5</v>
      </c>
      <c r="L979" s="183"/>
      <c r="M979" s="187"/>
      <c r="N979" s="188"/>
      <c r="O979" s="188"/>
      <c r="P979" s="188"/>
      <c r="Q979" s="188"/>
      <c r="R979" s="188"/>
      <c r="S979" s="188"/>
      <c r="T979" s="189"/>
      <c r="AT979" s="184" t="s">
        <v>181</v>
      </c>
      <c r="AU979" s="184" t="s">
        <v>179</v>
      </c>
      <c r="AV979" s="182" t="s">
        <v>179</v>
      </c>
      <c r="AW979" s="182" t="s">
        <v>36</v>
      </c>
      <c r="AX979" s="182" t="s">
        <v>75</v>
      </c>
      <c r="AY979" s="184" t="s">
        <v>171</v>
      </c>
    </row>
    <row r="980" spans="2:51" s="174" customFormat="1" ht="12">
      <c r="B980" s="175"/>
      <c r="D980" s="176" t="s">
        <v>181</v>
      </c>
      <c r="E980" s="177" t="s">
        <v>3</v>
      </c>
      <c r="F980" s="178" t="s">
        <v>1163</v>
      </c>
      <c r="H980" s="177" t="s">
        <v>3</v>
      </c>
      <c r="L980" s="175"/>
      <c r="M980" s="179"/>
      <c r="N980" s="180"/>
      <c r="O980" s="180"/>
      <c r="P980" s="180"/>
      <c r="Q980" s="180"/>
      <c r="R980" s="180"/>
      <c r="S980" s="180"/>
      <c r="T980" s="181"/>
      <c r="AT980" s="177" t="s">
        <v>181</v>
      </c>
      <c r="AU980" s="177" t="s">
        <v>179</v>
      </c>
      <c r="AV980" s="174" t="s">
        <v>83</v>
      </c>
      <c r="AW980" s="174" t="s">
        <v>36</v>
      </c>
      <c r="AX980" s="174" t="s">
        <v>75</v>
      </c>
      <c r="AY980" s="177" t="s">
        <v>171</v>
      </c>
    </row>
    <row r="981" spans="2:51" s="182" customFormat="1" ht="12">
      <c r="B981" s="183"/>
      <c r="D981" s="176" t="s">
        <v>181</v>
      </c>
      <c r="E981" s="184" t="s">
        <v>3</v>
      </c>
      <c r="F981" s="185" t="s">
        <v>1164</v>
      </c>
      <c r="H981" s="186">
        <v>8.5</v>
      </c>
      <c r="L981" s="183"/>
      <c r="M981" s="187"/>
      <c r="N981" s="188"/>
      <c r="O981" s="188"/>
      <c r="P981" s="188"/>
      <c r="Q981" s="188"/>
      <c r="R981" s="188"/>
      <c r="S981" s="188"/>
      <c r="T981" s="189"/>
      <c r="AT981" s="184" t="s">
        <v>181</v>
      </c>
      <c r="AU981" s="184" t="s">
        <v>179</v>
      </c>
      <c r="AV981" s="182" t="s">
        <v>179</v>
      </c>
      <c r="AW981" s="182" t="s">
        <v>36</v>
      </c>
      <c r="AX981" s="182" t="s">
        <v>75</v>
      </c>
      <c r="AY981" s="184" t="s">
        <v>171</v>
      </c>
    </row>
    <row r="982" spans="2:51" s="174" customFormat="1" ht="12">
      <c r="B982" s="175"/>
      <c r="D982" s="176" t="s">
        <v>181</v>
      </c>
      <c r="E982" s="177" t="s">
        <v>3</v>
      </c>
      <c r="F982" s="178" t="s">
        <v>1165</v>
      </c>
      <c r="H982" s="177" t="s">
        <v>3</v>
      </c>
      <c r="L982" s="175"/>
      <c r="M982" s="179"/>
      <c r="N982" s="180"/>
      <c r="O982" s="180"/>
      <c r="P982" s="180"/>
      <c r="Q982" s="180"/>
      <c r="R982" s="180"/>
      <c r="S982" s="180"/>
      <c r="T982" s="181"/>
      <c r="AT982" s="177" t="s">
        <v>181</v>
      </c>
      <c r="AU982" s="177" t="s">
        <v>179</v>
      </c>
      <c r="AV982" s="174" t="s">
        <v>83</v>
      </c>
      <c r="AW982" s="174" t="s">
        <v>36</v>
      </c>
      <c r="AX982" s="174" t="s">
        <v>75</v>
      </c>
      <c r="AY982" s="177" t="s">
        <v>171</v>
      </c>
    </row>
    <row r="983" spans="2:51" s="182" customFormat="1" ht="12">
      <c r="B983" s="183"/>
      <c r="D983" s="176" t="s">
        <v>181</v>
      </c>
      <c r="E983" s="184" t="s">
        <v>3</v>
      </c>
      <c r="F983" s="185" t="s">
        <v>1166</v>
      </c>
      <c r="H983" s="186">
        <v>3.3</v>
      </c>
      <c r="L983" s="183"/>
      <c r="M983" s="187"/>
      <c r="N983" s="188"/>
      <c r="O983" s="188"/>
      <c r="P983" s="188"/>
      <c r="Q983" s="188"/>
      <c r="R983" s="188"/>
      <c r="S983" s="188"/>
      <c r="T983" s="189"/>
      <c r="AT983" s="184" t="s">
        <v>181</v>
      </c>
      <c r="AU983" s="184" t="s">
        <v>179</v>
      </c>
      <c r="AV983" s="182" t="s">
        <v>179</v>
      </c>
      <c r="AW983" s="182" t="s">
        <v>36</v>
      </c>
      <c r="AX983" s="182" t="s">
        <v>75</v>
      </c>
      <c r="AY983" s="184" t="s">
        <v>171</v>
      </c>
    </row>
    <row r="984" spans="2:51" s="174" customFormat="1" ht="12">
      <c r="B984" s="175"/>
      <c r="D984" s="176" t="s">
        <v>181</v>
      </c>
      <c r="E984" s="177" t="s">
        <v>3</v>
      </c>
      <c r="F984" s="178" t="s">
        <v>1167</v>
      </c>
      <c r="H984" s="177" t="s">
        <v>3</v>
      </c>
      <c r="L984" s="175"/>
      <c r="M984" s="179"/>
      <c r="N984" s="180"/>
      <c r="O984" s="180"/>
      <c r="P984" s="180"/>
      <c r="Q984" s="180"/>
      <c r="R984" s="180"/>
      <c r="S984" s="180"/>
      <c r="T984" s="181"/>
      <c r="AT984" s="177" t="s">
        <v>181</v>
      </c>
      <c r="AU984" s="177" t="s">
        <v>179</v>
      </c>
      <c r="AV984" s="174" t="s">
        <v>83</v>
      </c>
      <c r="AW984" s="174" t="s">
        <v>36</v>
      </c>
      <c r="AX984" s="174" t="s">
        <v>75</v>
      </c>
      <c r="AY984" s="177" t="s">
        <v>171</v>
      </c>
    </row>
    <row r="985" spans="2:51" s="182" customFormat="1" ht="12">
      <c r="B985" s="183"/>
      <c r="D985" s="176" t="s">
        <v>181</v>
      </c>
      <c r="E985" s="184" t="s">
        <v>3</v>
      </c>
      <c r="F985" s="185" t="s">
        <v>1168</v>
      </c>
      <c r="H985" s="186">
        <v>4.8</v>
      </c>
      <c r="L985" s="183"/>
      <c r="M985" s="187"/>
      <c r="N985" s="188"/>
      <c r="O985" s="188"/>
      <c r="P985" s="188"/>
      <c r="Q985" s="188"/>
      <c r="R985" s="188"/>
      <c r="S985" s="188"/>
      <c r="T985" s="189"/>
      <c r="AT985" s="184" t="s">
        <v>181</v>
      </c>
      <c r="AU985" s="184" t="s">
        <v>179</v>
      </c>
      <c r="AV985" s="182" t="s">
        <v>179</v>
      </c>
      <c r="AW985" s="182" t="s">
        <v>36</v>
      </c>
      <c r="AX985" s="182" t="s">
        <v>75</v>
      </c>
      <c r="AY985" s="184" t="s">
        <v>171</v>
      </c>
    </row>
    <row r="986" spans="2:51" s="190" customFormat="1" ht="12">
      <c r="B986" s="191"/>
      <c r="D986" s="176" t="s">
        <v>181</v>
      </c>
      <c r="E986" s="192" t="s">
        <v>3</v>
      </c>
      <c r="F986" s="193" t="s">
        <v>184</v>
      </c>
      <c r="H986" s="194">
        <v>28.6</v>
      </c>
      <c r="L986" s="191"/>
      <c r="M986" s="195"/>
      <c r="N986" s="196"/>
      <c r="O986" s="196"/>
      <c r="P986" s="196"/>
      <c r="Q986" s="196"/>
      <c r="R986" s="196"/>
      <c r="S986" s="196"/>
      <c r="T986" s="197"/>
      <c r="AT986" s="192" t="s">
        <v>181</v>
      </c>
      <c r="AU986" s="192" t="s">
        <v>179</v>
      </c>
      <c r="AV986" s="190" t="s">
        <v>178</v>
      </c>
      <c r="AW986" s="190" t="s">
        <v>36</v>
      </c>
      <c r="AX986" s="190" t="s">
        <v>83</v>
      </c>
      <c r="AY986" s="192" t="s">
        <v>171</v>
      </c>
    </row>
    <row r="987" spans="1:65" s="92" customFormat="1" ht="16.5" customHeight="1">
      <c r="A987" s="89"/>
      <c r="B987" s="90"/>
      <c r="C987" s="198" t="s">
        <v>1169</v>
      </c>
      <c r="D987" s="198" t="s">
        <v>248</v>
      </c>
      <c r="E987" s="199" t="s">
        <v>1170</v>
      </c>
      <c r="F987" s="200" t="s">
        <v>1171</v>
      </c>
      <c r="G987" s="201" t="s">
        <v>187</v>
      </c>
      <c r="H987" s="202">
        <v>0.71</v>
      </c>
      <c r="I987" s="78"/>
      <c r="J987" s="203">
        <f>ROUND(I987*H987,2)</f>
        <v>0</v>
      </c>
      <c r="K987" s="200" t="s">
        <v>177</v>
      </c>
      <c r="L987" s="204"/>
      <c r="M987" s="205" t="s">
        <v>3</v>
      </c>
      <c r="N987" s="206" t="s">
        <v>47</v>
      </c>
      <c r="O987" s="169"/>
      <c r="P987" s="170">
        <f>O987*H987</f>
        <v>0</v>
      </c>
      <c r="Q987" s="170">
        <v>0.55</v>
      </c>
      <c r="R987" s="170">
        <f>Q987*H987</f>
        <v>0.3905</v>
      </c>
      <c r="S987" s="170">
        <v>0</v>
      </c>
      <c r="T987" s="171">
        <f>S987*H987</f>
        <v>0</v>
      </c>
      <c r="U987" s="89"/>
      <c r="V987" s="89"/>
      <c r="W987" s="89"/>
      <c r="X987" s="89"/>
      <c r="Y987" s="89"/>
      <c r="Z987" s="89"/>
      <c r="AA987" s="89"/>
      <c r="AB987" s="89"/>
      <c r="AC987" s="89"/>
      <c r="AD987" s="89"/>
      <c r="AE987" s="89"/>
      <c r="AR987" s="172" t="s">
        <v>353</v>
      </c>
      <c r="AT987" s="172" t="s">
        <v>248</v>
      </c>
      <c r="AU987" s="172" t="s">
        <v>179</v>
      </c>
      <c r="AY987" s="82" t="s">
        <v>171</v>
      </c>
      <c r="BE987" s="173">
        <f>IF(N987="základní",J987,0)</f>
        <v>0</v>
      </c>
      <c r="BF987" s="173">
        <f>IF(N987="snížená",J987,0)</f>
        <v>0</v>
      </c>
      <c r="BG987" s="173">
        <f>IF(N987="zákl. přenesená",J987,0)</f>
        <v>0</v>
      </c>
      <c r="BH987" s="173">
        <f>IF(N987="sníž. přenesená",J987,0)</f>
        <v>0</v>
      </c>
      <c r="BI987" s="173">
        <f>IF(N987="nulová",J987,0)</f>
        <v>0</v>
      </c>
      <c r="BJ987" s="82" t="s">
        <v>179</v>
      </c>
      <c r="BK987" s="173">
        <f>ROUND(I987*H987,2)</f>
        <v>0</v>
      </c>
      <c r="BL987" s="82" t="s">
        <v>261</v>
      </c>
      <c r="BM987" s="172" t="s">
        <v>1172</v>
      </c>
    </row>
    <row r="988" spans="2:51" s="182" customFormat="1" ht="12">
      <c r="B988" s="183"/>
      <c r="D988" s="176" t="s">
        <v>181</v>
      </c>
      <c r="E988" s="184" t="s">
        <v>3</v>
      </c>
      <c r="F988" s="185" t="s">
        <v>1173</v>
      </c>
      <c r="H988" s="186">
        <v>0.71</v>
      </c>
      <c r="L988" s="183"/>
      <c r="M988" s="187"/>
      <c r="N988" s="188"/>
      <c r="O988" s="188"/>
      <c r="P988" s="188"/>
      <c r="Q988" s="188"/>
      <c r="R988" s="188"/>
      <c r="S988" s="188"/>
      <c r="T988" s="189"/>
      <c r="AT988" s="184" t="s">
        <v>181</v>
      </c>
      <c r="AU988" s="184" t="s">
        <v>179</v>
      </c>
      <c r="AV988" s="182" t="s">
        <v>179</v>
      </c>
      <c r="AW988" s="182" t="s">
        <v>36</v>
      </c>
      <c r="AX988" s="182" t="s">
        <v>83</v>
      </c>
      <c r="AY988" s="184" t="s">
        <v>171</v>
      </c>
    </row>
    <row r="989" spans="1:65" s="92" customFormat="1" ht="24">
      <c r="A989" s="89"/>
      <c r="B989" s="90"/>
      <c r="C989" s="161" t="s">
        <v>1174</v>
      </c>
      <c r="D989" s="161" t="s">
        <v>173</v>
      </c>
      <c r="E989" s="162" t="s">
        <v>1175</v>
      </c>
      <c r="F989" s="163" t="s">
        <v>1176</v>
      </c>
      <c r="G989" s="164" t="s">
        <v>176</v>
      </c>
      <c r="H989" s="165">
        <v>382.385</v>
      </c>
      <c r="I989" s="75"/>
      <c r="J989" s="166">
        <f>ROUND(I989*H989,2)</f>
        <v>0</v>
      </c>
      <c r="K989" s="163" t="s">
        <v>177</v>
      </c>
      <c r="L989" s="90"/>
      <c r="M989" s="167" t="s">
        <v>3</v>
      </c>
      <c r="N989" s="168" t="s">
        <v>47</v>
      </c>
      <c r="O989" s="169"/>
      <c r="P989" s="170">
        <f>O989*H989</f>
        <v>0</v>
      </c>
      <c r="Q989" s="170">
        <v>0</v>
      </c>
      <c r="R989" s="170">
        <f>Q989*H989</f>
        <v>0</v>
      </c>
      <c r="S989" s="170">
        <v>0</v>
      </c>
      <c r="T989" s="171">
        <f>S989*H989</f>
        <v>0</v>
      </c>
      <c r="U989" s="89"/>
      <c r="V989" s="89"/>
      <c r="W989" s="89"/>
      <c r="X989" s="89"/>
      <c r="Y989" s="89"/>
      <c r="Z989" s="89"/>
      <c r="AA989" s="89"/>
      <c r="AB989" s="89"/>
      <c r="AC989" s="89"/>
      <c r="AD989" s="89"/>
      <c r="AE989" s="89"/>
      <c r="AR989" s="172" t="s">
        <v>261</v>
      </c>
      <c r="AT989" s="172" t="s">
        <v>173</v>
      </c>
      <c r="AU989" s="172" t="s">
        <v>179</v>
      </c>
      <c r="AY989" s="82" t="s">
        <v>171</v>
      </c>
      <c r="BE989" s="173">
        <f>IF(N989="základní",J989,0)</f>
        <v>0</v>
      </c>
      <c r="BF989" s="173">
        <f>IF(N989="snížená",J989,0)</f>
        <v>0</v>
      </c>
      <c r="BG989" s="173">
        <f>IF(N989="zákl. přenesená",J989,0)</f>
        <v>0</v>
      </c>
      <c r="BH989" s="173">
        <f>IF(N989="sníž. přenesená",J989,0)</f>
        <v>0</v>
      </c>
      <c r="BI989" s="173">
        <f>IF(N989="nulová",J989,0)</f>
        <v>0</v>
      </c>
      <c r="BJ989" s="82" t="s">
        <v>179</v>
      </c>
      <c r="BK989" s="173">
        <f>ROUND(I989*H989,2)</f>
        <v>0</v>
      </c>
      <c r="BL989" s="82" t="s">
        <v>261</v>
      </c>
      <c r="BM989" s="172" t="s">
        <v>1177</v>
      </c>
    </row>
    <row r="990" spans="2:51" s="182" customFormat="1" ht="12">
      <c r="B990" s="183"/>
      <c r="D990" s="176" t="s">
        <v>181</v>
      </c>
      <c r="E990" s="184" t="s">
        <v>3</v>
      </c>
      <c r="F990" s="185" t="s">
        <v>607</v>
      </c>
      <c r="H990" s="186">
        <v>187.172</v>
      </c>
      <c r="L990" s="183"/>
      <c r="M990" s="187"/>
      <c r="N990" s="188"/>
      <c r="O990" s="188"/>
      <c r="P990" s="188"/>
      <c r="Q990" s="188"/>
      <c r="R990" s="188"/>
      <c r="S990" s="188"/>
      <c r="T990" s="189"/>
      <c r="AT990" s="184" t="s">
        <v>181</v>
      </c>
      <c r="AU990" s="184" t="s">
        <v>179</v>
      </c>
      <c r="AV990" s="182" t="s">
        <v>179</v>
      </c>
      <c r="AW990" s="182" t="s">
        <v>36</v>
      </c>
      <c r="AX990" s="182" t="s">
        <v>75</v>
      </c>
      <c r="AY990" s="184" t="s">
        <v>171</v>
      </c>
    </row>
    <row r="991" spans="2:51" s="182" customFormat="1" ht="12">
      <c r="B991" s="183"/>
      <c r="D991" s="176" t="s">
        <v>181</v>
      </c>
      <c r="E991" s="184" t="s">
        <v>3</v>
      </c>
      <c r="F991" s="185" t="s">
        <v>607</v>
      </c>
      <c r="H991" s="186">
        <v>187.172</v>
      </c>
      <c r="L991" s="183"/>
      <c r="M991" s="187"/>
      <c r="N991" s="188"/>
      <c r="O991" s="188"/>
      <c r="P991" s="188"/>
      <c r="Q991" s="188"/>
      <c r="R991" s="188"/>
      <c r="S991" s="188"/>
      <c r="T991" s="189"/>
      <c r="AT991" s="184" t="s">
        <v>181</v>
      </c>
      <c r="AU991" s="184" t="s">
        <v>179</v>
      </c>
      <c r="AV991" s="182" t="s">
        <v>179</v>
      </c>
      <c r="AW991" s="182" t="s">
        <v>36</v>
      </c>
      <c r="AX991" s="182" t="s">
        <v>75</v>
      </c>
      <c r="AY991" s="184" t="s">
        <v>171</v>
      </c>
    </row>
    <row r="992" spans="2:51" s="182" customFormat="1" ht="12">
      <c r="B992" s="183"/>
      <c r="D992" s="176" t="s">
        <v>181</v>
      </c>
      <c r="E992" s="184" t="s">
        <v>3</v>
      </c>
      <c r="F992" s="185" t="s">
        <v>608</v>
      </c>
      <c r="H992" s="186">
        <v>-58.022</v>
      </c>
      <c r="L992" s="183"/>
      <c r="M992" s="187"/>
      <c r="N992" s="188"/>
      <c r="O992" s="188"/>
      <c r="P992" s="188"/>
      <c r="Q992" s="188"/>
      <c r="R992" s="188"/>
      <c r="S992" s="188"/>
      <c r="T992" s="189"/>
      <c r="AT992" s="184" t="s">
        <v>181</v>
      </c>
      <c r="AU992" s="184" t="s">
        <v>179</v>
      </c>
      <c r="AV992" s="182" t="s">
        <v>179</v>
      </c>
      <c r="AW992" s="182" t="s">
        <v>36</v>
      </c>
      <c r="AX992" s="182" t="s">
        <v>75</v>
      </c>
      <c r="AY992" s="184" t="s">
        <v>171</v>
      </c>
    </row>
    <row r="993" spans="2:51" s="182" customFormat="1" ht="12">
      <c r="B993" s="183"/>
      <c r="D993" s="176" t="s">
        <v>181</v>
      </c>
      <c r="E993" s="184" t="s">
        <v>3</v>
      </c>
      <c r="F993" s="185" t="s">
        <v>609</v>
      </c>
      <c r="H993" s="186">
        <v>-83.75</v>
      </c>
      <c r="L993" s="183"/>
      <c r="M993" s="187"/>
      <c r="N993" s="188"/>
      <c r="O993" s="188"/>
      <c r="P993" s="188"/>
      <c r="Q993" s="188"/>
      <c r="R993" s="188"/>
      <c r="S993" s="188"/>
      <c r="T993" s="189"/>
      <c r="AT993" s="184" t="s">
        <v>181</v>
      </c>
      <c r="AU993" s="184" t="s">
        <v>179</v>
      </c>
      <c r="AV993" s="182" t="s">
        <v>179</v>
      </c>
      <c r="AW993" s="182" t="s">
        <v>36</v>
      </c>
      <c r="AX993" s="182" t="s">
        <v>75</v>
      </c>
      <c r="AY993" s="184" t="s">
        <v>171</v>
      </c>
    </row>
    <row r="994" spans="2:51" s="182" customFormat="1" ht="12">
      <c r="B994" s="183"/>
      <c r="D994" s="176" t="s">
        <v>181</v>
      </c>
      <c r="E994" s="184" t="s">
        <v>3</v>
      </c>
      <c r="F994" s="185" t="s">
        <v>610</v>
      </c>
      <c r="H994" s="186">
        <v>88.5</v>
      </c>
      <c r="L994" s="183"/>
      <c r="M994" s="187"/>
      <c r="N994" s="188"/>
      <c r="O994" s="188"/>
      <c r="P994" s="188"/>
      <c r="Q994" s="188"/>
      <c r="R994" s="188"/>
      <c r="S994" s="188"/>
      <c r="T994" s="189"/>
      <c r="AT994" s="184" t="s">
        <v>181</v>
      </c>
      <c r="AU994" s="184" t="s">
        <v>179</v>
      </c>
      <c r="AV994" s="182" t="s">
        <v>179</v>
      </c>
      <c r="AW994" s="182" t="s">
        <v>36</v>
      </c>
      <c r="AX994" s="182" t="s">
        <v>75</v>
      </c>
      <c r="AY994" s="184" t="s">
        <v>171</v>
      </c>
    </row>
    <row r="995" spans="2:51" s="182" customFormat="1" ht="12">
      <c r="B995" s="183"/>
      <c r="D995" s="176" t="s">
        <v>181</v>
      </c>
      <c r="E995" s="184" t="s">
        <v>3</v>
      </c>
      <c r="F995" s="185" t="s">
        <v>611</v>
      </c>
      <c r="H995" s="186">
        <v>61.313</v>
      </c>
      <c r="L995" s="183"/>
      <c r="M995" s="187"/>
      <c r="N995" s="188"/>
      <c r="O995" s="188"/>
      <c r="P995" s="188"/>
      <c r="Q995" s="188"/>
      <c r="R995" s="188"/>
      <c r="S995" s="188"/>
      <c r="T995" s="189"/>
      <c r="AT995" s="184" t="s">
        <v>181</v>
      </c>
      <c r="AU995" s="184" t="s">
        <v>179</v>
      </c>
      <c r="AV995" s="182" t="s">
        <v>179</v>
      </c>
      <c r="AW995" s="182" t="s">
        <v>36</v>
      </c>
      <c r="AX995" s="182" t="s">
        <v>75</v>
      </c>
      <c r="AY995" s="184" t="s">
        <v>171</v>
      </c>
    </row>
    <row r="996" spans="2:51" s="190" customFormat="1" ht="12">
      <c r="B996" s="191"/>
      <c r="D996" s="176" t="s">
        <v>181</v>
      </c>
      <c r="E996" s="192" t="s">
        <v>3</v>
      </c>
      <c r="F996" s="193" t="s">
        <v>184</v>
      </c>
      <c r="H996" s="194">
        <v>382.385</v>
      </c>
      <c r="L996" s="191"/>
      <c r="M996" s="195"/>
      <c r="N996" s="196"/>
      <c r="O996" s="196"/>
      <c r="P996" s="196"/>
      <c r="Q996" s="196"/>
      <c r="R996" s="196"/>
      <c r="S996" s="196"/>
      <c r="T996" s="197"/>
      <c r="AT996" s="192" t="s">
        <v>181</v>
      </c>
      <c r="AU996" s="192" t="s">
        <v>179</v>
      </c>
      <c r="AV996" s="190" t="s">
        <v>178</v>
      </c>
      <c r="AW996" s="190" t="s">
        <v>36</v>
      </c>
      <c r="AX996" s="190" t="s">
        <v>83</v>
      </c>
      <c r="AY996" s="192" t="s">
        <v>171</v>
      </c>
    </row>
    <row r="997" spans="1:65" s="92" customFormat="1" ht="16.5" customHeight="1">
      <c r="A997" s="89"/>
      <c r="B997" s="90"/>
      <c r="C997" s="198" t="s">
        <v>1178</v>
      </c>
      <c r="D997" s="198" t="s">
        <v>248</v>
      </c>
      <c r="E997" s="199" t="s">
        <v>1179</v>
      </c>
      <c r="F997" s="200" t="s">
        <v>1180</v>
      </c>
      <c r="G997" s="201" t="s">
        <v>187</v>
      </c>
      <c r="H997" s="202">
        <v>3.056</v>
      </c>
      <c r="I997" s="78"/>
      <c r="J997" s="203">
        <f>ROUND(I997*H997,2)</f>
        <v>0</v>
      </c>
      <c r="K997" s="200" t="s">
        <v>177</v>
      </c>
      <c r="L997" s="204"/>
      <c r="M997" s="205" t="s">
        <v>3</v>
      </c>
      <c r="N997" s="206" t="s">
        <v>47</v>
      </c>
      <c r="O997" s="169"/>
      <c r="P997" s="170">
        <f>O997*H997</f>
        <v>0</v>
      </c>
      <c r="Q997" s="170">
        <v>0.55</v>
      </c>
      <c r="R997" s="170">
        <f>Q997*H997</f>
        <v>1.6808</v>
      </c>
      <c r="S997" s="170">
        <v>0</v>
      </c>
      <c r="T997" s="171">
        <f>S997*H997</f>
        <v>0</v>
      </c>
      <c r="U997" s="89"/>
      <c r="V997" s="89"/>
      <c r="W997" s="89"/>
      <c r="X997" s="89"/>
      <c r="Y997" s="89"/>
      <c r="Z997" s="89"/>
      <c r="AA997" s="89"/>
      <c r="AB997" s="89"/>
      <c r="AC997" s="89"/>
      <c r="AD997" s="89"/>
      <c r="AE997" s="89"/>
      <c r="AR997" s="172" t="s">
        <v>353</v>
      </c>
      <c r="AT997" s="172" t="s">
        <v>248</v>
      </c>
      <c r="AU997" s="172" t="s">
        <v>179</v>
      </c>
      <c r="AY997" s="82" t="s">
        <v>171</v>
      </c>
      <c r="BE997" s="173">
        <f>IF(N997="základní",J997,0)</f>
        <v>0</v>
      </c>
      <c r="BF997" s="173">
        <f>IF(N997="snížená",J997,0)</f>
        <v>0</v>
      </c>
      <c r="BG997" s="173">
        <f>IF(N997="zákl. přenesená",J997,0)</f>
        <v>0</v>
      </c>
      <c r="BH997" s="173">
        <f>IF(N997="sníž. přenesená",J997,0)</f>
        <v>0</v>
      </c>
      <c r="BI997" s="173">
        <f>IF(N997="nulová",J997,0)</f>
        <v>0</v>
      </c>
      <c r="BJ997" s="82" t="s">
        <v>179</v>
      </c>
      <c r="BK997" s="173">
        <f>ROUND(I997*H997,2)</f>
        <v>0</v>
      </c>
      <c r="BL997" s="82" t="s">
        <v>261</v>
      </c>
      <c r="BM997" s="172" t="s">
        <v>1181</v>
      </c>
    </row>
    <row r="998" spans="2:51" s="182" customFormat="1" ht="12">
      <c r="B998" s="183"/>
      <c r="D998" s="176" t="s">
        <v>181</v>
      </c>
      <c r="E998" s="184" t="s">
        <v>3</v>
      </c>
      <c r="F998" s="185" t="s">
        <v>1182</v>
      </c>
      <c r="H998" s="186">
        <v>3.056</v>
      </c>
      <c r="L998" s="183"/>
      <c r="M998" s="187"/>
      <c r="N998" s="188"/>
      <c r="O998" s="188"/>
      <c r="P998" s="188"/>
      <c r="Q998" s="188"/>
      <c r="R998" s="188"/>
      <c r="S998" s="188"/>
      <c r="T998" s="189"/>
      <c r="AT998" s="184" t="s">
        <v>181</v>
      </c>
      <c r="AU998" s="184" t="s">
        <v>179</v>
      </c>
      <c r="AV998" s="182" t="s">
        <v>179</v>
      </c>
      <c r="AW998" s="182" t="s">
        <v>36</v>
      </c>
      <c r="AX998" s="182" t="s">
        <v>75</v>
      </c>
      <c r="AY998" s="184" t="s">
        <v>171</v>
      </c>
    </row>
    <row r="999" spans="2:51" s="190" customFormat="1" ht="12">
      <c r="B999" s="191"/>
      <c r="D999" s="176" t="s">
        <v>181</v>
      </c>
      <c r="E999" s="192" t="s">
        <v>3</v>
      </c>
      <c r="F999" s="193" t="s">
        <v>184</v>
      </c>
      <c r="H999" s="194">
        <v>3.056</v>
      </c>
      <c r="L999" s="191"/>
      <c r="M999" s="195"/>
      <c r="N999" s="196"/>
      <c r="O999" s="196"/>
      <c r="P999" s="196"/>
      <c r="Q999" s="196"/>
      <c r="R999" s="196"/>
      <c r="S999" s="196"/>
      <c r="T999" s="197"/>
      <c r="AT999" s="192" t="s">
        <v>181</v>
      </c>
      <c r="AU999" s="192" t="s">
        <v>179</v>
      </c>
      <c r="AV999" s="190" t="s">
        <v>178</v>
      </c>
      <c r="AW999" s="190" t="s">
        <v>36</v>
      </c>
      <c r="AX999" s="190" t="s">
        <v>83</v>
      </c>
      <c r="AY999" s="192" t="s">
        <v>171</v>
      </c>
    </row>
    <row r="1000" spans="1:65" s="92" customFormat="1" ht="16.5" customHeight="1">
      <c r="A1000" s="89"/>
      <c r="B1000" s="90"/>
      <c r="C1000" s="161" t="s">
        <v>1183</v>
      </c>
      <c r="D1000" s="161" t="s">
        <v>173</v>
      </c>
      <c r="E1000" s="162" t="s">
        <v>1184</v>
      </c>
      <c r="F1000" s="163" t="s">
        <v>1185</v>
      </c>
      <c r="G1000" s="164" t="s">
        <v>256</v>
      </c>
      <c r="H1000" s="165">
        <v>243.2</v>
      </c>
      <c r="I1000" s="75"/>
      <c r="J1000" s="166">
        <f>ROUND(I1000*H1000,2)</f>
        <v>0</v>
      </c>
      <c r="K1000" s="163" t="s">
        <v>177</v>
      </c>
      <c r="L1000" s="90"/>
      <c r="M1000" s="167" t="s">
        <v>3</v>
      </c>
      <c r="N1000" s="168" t="s">
        <v>47</v>
      </c>
      <c r="O1000" s="169"/>
      <c r="P1000" s="170">
        <f>O1000*H1000</f>
        <v>0</v>
      </c>
      <c r="Q1000" s="170">
        <v>0</v>
      </c>
      <c r="R1000" s="170">
        <f>Q1000*H1000</f>
        <v>0</v>
      </c>
      <c r="S1000" s="170">
        <v>0</v>
      </c>
      <c r="T1000" s="171">
        <f>S1000*H1000</f>
        <v>0</v>
      </c>
      <c r="U1000" s="89"/>
      <c r="V1000" s="89"/>
      <c r="W1000" s="89"/>
      <c r="X1000" s="89"/>
      <c r="Y1000" s="89"/>
      <c r="Z1000" s="89"/>
      <c r="AA1000" s="89"/>
      <c r="AB1000" s="89"/>
      <c r="AC1000" s="89"/>
      <c r="AD1000" s="89"/>
      <c r="AE1000" s="89"/>
      <c r="AR1000" s="172" t="s">
        <v>261</v>
      </c>
      <c r="AT1000" s="172" t="s">
        <v>173</v>
      </c>
      <c r="AU1000" s="172" t="s">
        <v>179</v>
      </c>
      <c r="AY1000" s="82" t="s">
        <v>171</v>
      </c>
      <c r="BE1000" s="173">
        <f>IF(N1000="základní",J1000,0)</f>
        <v>0</v>
      </c>
      <c r="BF1000" s="173">
        <f>IF(N1000="snížená",J1000,0)</f>
        <v>0</v>
      </c>
      <c r="BG1000" s="173">
        <f>IF(N1000="zákl. přenesená",J1000,0)</f>
        <v>0</v>
      </c>
      <c r="BH1000" s="173">
        <f>IF(N1000="sníž. přenesená",J1000,0)</f>
        <v>0</v>
      </c>
      <c r="BI1000" s="173">
        <f>IF(N1000="nulová",J1000,0)</f>
        <v>0</v>
      </c>
      <c r="BJ1000" s="82" t="s">
        <v>179</v>
      </c>
      <c r="BK1000" s="173">
        <f>ROUND(I1000*H1000,2)</f>
        <v>0</v>
      </c>
      <c r="BL1000" s="82" t="s">
        <v>261</v>
      </c>
      <c r="BM1000" s="172" t="s">
        <v>1186</v>
      </c>
    </row>
    <row r="1001" spans="2:51" s="182" customFormat="1" ht="12">
      <c r="B1001" s="183"/>
      <c r="D1001" s="176" t="s">
        <v>181</v>
      </c>
      <c r="E1001" s="184" t="s">
        <v>3</v>
      </c>
      <c r="F1001" s="185" t="s">
        <v>1187</v>
      </c>
      <c r="H1001" s="186">
        <v>69.3</v>
      </c>
      <c r="L1001" s="183"/>
      <c r="M1001" s="187"/>
      <c r="N1001" s="188"/>
      <c r="O1001" s="188"/>
      <c r="P1001" s="188"/>
      <c r="Q1001" s="188"/>
      <c r="R1001" s="188"/>
      <c r="S1001" s="188"/>
      <c r="T1001" s="189"/>
      <c r="AT1001" s="184" t="s">
        <v>181</v>
      </c>
      <c r="AU1001" s="184" t="s">
        <v>179</v>
      </c>
      <c r="AV1001" s="182" t="s">
        <v>179</v>
      </c>
      <c r="AW1001" s="182" t="s">
        <v>36</v>
      </c>
      <c r="AX1001" s="182" t="s">
        <v>75</v>
      </c>
      <c r="AY1001" s="184" t="s">
        <v>171</v>
      </c>
    </row>
    <row r="1002" spans="2:51" s="182" customFormat="1" ht="12">
      <c r="B1002" s="183"/>
      <c r="D1002" s="176" t="s">
        <v>181</v>
      </c>
      <c r="E1002" s="184" t="s">
        <v>3</v>
      </c>
      <c r="F1002" s="185" t="s">
        <v>1188</v>
      </c>
      <c r="H1002" s="186">
        <v>98.8</v>
      </c>
      <c r="L1002" s="183"/>
      <c r="M1002" s="187"/>
      <c r="N1002" s="188"/>
      <c r="O1002" s="188"/>
      <c r="P1002" s="188"/>
      <c r="Q1002" s="188"/>
      <c r="R1002" s="188"/>
      <c r="S1002" s="188"/>
      <c r="T1002" s="189"/>
      <c r="AT1002" s="184" t="s">
        <v>181</v>
      </c>
      <c r="AU1002" s="184" t="s">
        <v>179</v>
      </c>
      <c r="AV1002" s="182" t="s">
        <v>179</v>
      </c>
      <c r="AW1002" s="182" t="s">
        <v>36</v>
      </c>
      <c r="AX1002" s="182" t="s">
        <v>75</v>
      </c>
      <c r="AY1002" s="184" t="s">
        <v>171</v>
      </c>
    </row>
    <row r="1003" spans="2:51" s="182" customFormat="1" ht="12">
      <c r="B1003" s="183"/>
      <c r="D1003" s="176" t="s">
        <v>181</v>
      </c>
      <c r="E1003" s="184" t="s">
        <v>3</v>
      </c>
      <c r="F1003" s="185" t="s">
        <v>1189</v>
      </c>
      <c r="H1003" s="186">
        <v>73.6</v>
      </c>
      <c r="L1003" s="183"/>
      <c r="M1003" s="187"/>
      <c r="N1003" s="188"/>
      <c r="O1003" s="188"/>
      <c r="P1003" s="188"/>
      <c r="Q1003" s="188"/>
      <c r="R1003" s="188"/>
      <c r="S1003" s="188"/>
      <c r="T1003" s="189"/>
      <c r="AT1003" s="184" t="s">
        <v>181</v>
      </c>
      <c r="AU1003" s="184" t="s">
        <v>179</v>
      </c>
      <c r="AV1003" s="182" t="s">
        <v>179</v>
      </c>
      <c r="AW1003" s="182" t="s">
        <v>36</v>
      </c>
      <c r="AX1003" s="182" t="s">
        <v>75</v>
      </c>
      <c r="AY1003" s="184" t="s">
        <v>171</v>
      </c>
    </row>
    <row r="1004" spans="2:51" s="182" customFormat="1" ht="12">
      <c r="B1004" s="183"/>
      <c r="D1004" s="176" t="s">
        <v>181</v>
      </c>
      <c r="E1004" s="184" t="s">
        <v>3</v>
      </c>
      <c r="F1004" s="185" t="s">
        <v>1190</v>
      </c>
      <c r="H1004" s="186">
        <v>1.5</v>
      </c>
      <c r="L1004" s="183"/>
      <c r="M1004" s="187"/>
      <c r="N1004" s="188"/>
      <c r="O1004" s="188"/>
      <c r="P1004" s="188"/>
      <c r="Q1004" s="188"/>
      <c r="R1004" s="188"/>
      <c r="S1004" s="188"/>
      <c r="T1004" s="189"/>
      <c r="AT1004" s="184" t="s">
        <v>181</v>
      </c>
      <c r="AU1004" s="184" t="s">
        <v>179</v>
      </c>
      <c r="AV1004" s="182" t="s">
        <v>179</v>
      </c>
      <c r="AW1004" s="182" t="s">
        <v>36</v>
      </c>
      <c r="AX1004" s="182" t="s">
        <v>75</v>
      </c>
      <c r="AY1004" s="184" t="s">
        <v>171</v>
      </c>
    </row>
    <row r="1005" spans="2:51" s="190" customFormat="1" ht="12">
      <c r="B1005" s="191"/>
      <c r="D1005" s="176" t="s">
        <v>181</v>
      </c>
      <c r="E1005" s="192" t="s">
        <v>3</v>
      </c>
      <c r="F1005" s="193" t="s">
        <v>184</v>
      </c>
      <c r="H1005" s="194">
        <v>243.2</v>
      </c>
      <c r="L1005" s="191"/>
      <c r="M1005" s="195"/>
      <c r="N1005" s="196"/>
      <c r="O1005" s="196"/>
      <c r="P1005" s="196"/>
      <c r="Q1005" s="196"/>
      <c r="R1005" s="196"/>
      <c r="S1005" s="196"/>
      <c r="T1005" s="197"/>
      <c r="AT1005" s="192" t="s">
        <v>181</v>
      </c>
      <c r="AU1005" s="192" t="s">
        <v>179</v>
      </c>
      <c r="AV1005" s="190" t="s">
        <v>178</v>
      </c>
      <c r="AW1005" s="190" t="s">
        <v>36</v>
      </c>
      <c r="AX1005" s="190" t="s">
        <v>83</v>
      </c>
      <c r="AY1005" s="192" t="s">
        <v>171</v>
      </c>
    </row>
    <row r="1006" spans="1:65" s="92" customFormat="1" ht="16.5" customHeight="1">
      <c r="A1006" s="89"/>
      <c r="B1006" s="90"/>
      <c r="C1006" s="198" t="s">
        <v>1191</v>
      </c>
      <c r="D1006" s="198" t="s">
        <v>248</v>
      </c>
      <c r="E1006" s="199" t="s">
        <v>1179</v>
      </c>
      <c r="F1006" s="200" t="s">
        <v>1180</v>
      </c>
      <c r="G1006" s="201" t="s">
        <v>187</v>
      </c>
      <c r="H1006" s="202">
        <v>0.584</v>
      </c>
      <c r="I1006" s="78"/>
      <c r="J1006" s="203">
        <f>ROUND(I1006*H1006,2)</f>
        <v>0</v>
      </c>
      <c r="K1006" s="200" t="s">
        <v>177</v>
      </c>
      <c r="L1006" s="204"/>
      <c r="M1006" s="205" t="s">
        <v>3</v>
      </c>
      <c r="N1006" s="206" t="s">
        <v>47</v>
      </c>
      <c r="O1006" s="169"/>
      <c r="P1006" s="170">
        <f>O1006*H1006</f>
        <v>0</v>
      </c>
      <c r="Q1006" s="170">
        <v>0.55</v>
      </c>
      <c r="R1006" s="170">
        <f>Q1006*H1006</f>
        <v>0.3212</v>
      </c>
      <c r="S1006" s="170">
        <v>0</v>
      </c>
      <c r="T1006" s="171">
        <f>S1006*H1006</f>
        <v>0</v>
      </c>
      <c r="U1006" s="89"/>
      <c r="V1006" s="89"/>
      <c r="W1006" s="89"/>
      <c r="X1006" s="89"/>
      <c r="Y1006" s="89"/>
      <c r="Z1006" s="89"/>
      <c r="AA1006" s="89"/>
      <c r="AB1006" s="89"/>
      <c r="AC1006" s="89"/>
      <c r="AD1006" s="89"/>
      <c r="AE1006" s="89"/>
      <c r="AR1006" s="172" t="s">
        <v>353</v>
      </c>
      <c r="AT1006" s="172" t="s">
        <v>248</v>
      </c>
      <c r="AU1006" s="172" t="s">
        <v>179</v>
      </c>
      <c r="AY1006" s="82" t="s">
        <v>171</v>
      </c>
      <c r="BE1006" s="173">
        <f>IF(N1006="základní",J1006,0)</f>
        <v>0</v>
      </c>
      <c r="BF1006" s="173">
        <f>IF(N1006="snížená",J1006,0)</f>
        <v>0</v>
      </c>
      <c r="BG1006" s="173">
        <f>IF(N1006="zákl. přenesená",J1006,0)</f>
        <v>0</v>
      </c>
      <c r="BH1006" s="173">
        <f>IF(N1006="sníž. přenesená",J1006,0)</f>
        <v>0</v>
      </c>
      <c r="BI1006" s="173">
        <f>IF(N1006="nulová",J1006,0)</f>
        <v>0</v>
      </c>
      <c r="BJ1006" s="82" t="s">
        <v>179</v>
      </c>
      <c r="BK1006" s="173">
        <f>ROUND(I1006*H1006,2)</f>
        <v>0</v>
      </c>
      <c r="BL1006" s="82" t="s">
        <v>261</v>
      </c>
      <c r="BM1006" s="172" t="s">
        <v>1192</v>
      </c>
    </row>
    <row r="1007" spans="2:51" s="182" customFormat="1" ht="12">
      <c r="B1007" s="183"/>
      <c r="D1007" s="176" t="s">
        <v>181</v>
      </c>
      <c r="E1007" s="184" t="s">
        <v>3</v>
      </c>
      <c r="F1007" s="185" t="s">
        <v>1193</v>
      </c>
      <c r="H1007" s="186">
        <v>0.584</v>
      </c>
      <c r="L1007" s="183"/>
      <c r="M1007" s="187"/>
      <c r="N1007" s="188"/>
      <c r="O1007" s="188"/>
      <c r="P1007" s="188"/>
      <c r="Q1007" s="188"/>
      <c r="R1007" s="188"/>
      <c r="S1007" s="188"/>
      <c r="T1007" s="189"/>
      <c r="AT1007" s="184" t="s">
        <v>181</v>
      </c>
      <c r="AU1007" s="184" t="s">
        <v>179</v>
      </c>
      <c r="AV1007" s="182" t="s">
        <v>179</v>
      </c>
      <c r="AW1007" s="182" t="s">
        <v>36</v>
      </c>
      <c r="AX1007" s="182" t="s">
        <v>75</v>
      </c>
      <c r="AY1007" s="184" t="s">
        <v>171</v>
      </c>
    </row>
    <row r="1008" spans="2:51" s="190" customFormat="1" ht="12">
      <c r="B1008" s="191"/>
      <c r="D1008" s="176" t="s">
        <v>181</v>
      </c>
      <c r="E1008" s="192" t="s">
        <v>3</v>
      </c>
      <c r="F1008" s="193" t="s">
        <v>184</v>
      </c>
      <c r="H1008" s="194">
        <v>0.584</v>
      </c>
      <c r="L1008" s="191"/>
      <c r="M1008" s="195"/>
      <c r="N1008" s="196"/>
      <c r="O1008" s="196"/>
      <c r="P1008" s="196"/>
      <c r="Q1008" s="196"/>
      <c r="R1008" s="196"/>
      <c r="S1008" s="196"/>
      <c r="T1008" s="197"/>
      <c r="AT1008" s="192" t="s">
        <v>181</v>
      </c>
      <c r="AU1008" s="192" t="s">
        <v>179</v>
      </c>
      <c r="AV1008" s="190" t="s">
        <v>178</v>
      </c>
      <c r="AW1008" s="190" t="s">
        <v>36</v>
      </c>
      <c r="AX1008" s="190" t="s">
        <v>83</v>
      </c>
      <c r="AY1008" s="192" t="s">
        <v>171</v>
      </c>
    </row>
    <row r="1009" spans="1:65" s="92" customFormat="1" ht="24">
      <c r="A1009" s="89"/>
      <c r="B1009" s="90"/>
      <c r="C1009" s="161" t="s">
        <v>1194</v>
      </c>
      <c r="D1009" s="161" t="s">
        <v>173</v>
      </c>
      <c r="E1009" s="162" t="s">
        <v>1195</v>
      </c>
      <c r="F1009" s="163" t="s">
        <v>1196</v>
      </c>
      <c r="G1009" s="164" t="s">
        <v>176</v>
      </c>
      <c r="H1009" s="165">
        <v>15.4</v>
      </c>
      <c r="I1009" s="75"/>
      <c r="J1009" s="166">
        <f>ROUND(I1009*H1009,2)</f>
        <v>0</v>
      </c>
      <c r="K1009" s="163" t="s">
        <v>3</v>
      </c>
      <c r="L1009" s="90"/>
      <c r="M1009" s="167" t="s">
        <v>3</v>
      </c>
      <c r="N1009" s="168" t="s">
        <v>47</v>
      </c>
      <c r="O1009" s="169"/>
      <c r="P1009" s="170">
        <f>O1009*H1009</f>
        <v>0</v>
      </c>
      <c r="Q1009" s="170">
        <v>0.01396</v>
      </c>
      <c r="R1009" s="170">
        <f>Q1009*H1009</f>
        <v>0.214984</v>
      </c>
      <c r="S1009" s="170">
        <v>0</v>
      </c>
      <c r="T1009" s="171">
        <f>S1009*H1009</f>
        <v>0</v>
      </c>
      <c r="U1009" s="89"/>
      <c r="V1009" s="89"/>
      <c r="W1009" s="89"/>
      <c r="X1009" s="89"/>
      <c r="Y1009" s="89"/>
      <c r="Z1009" s="89"/>
      <c r="AA1009" s="89"/>
      <c r="AB1009" s="89"/>
      <c r="AC1009" s="89"/>
      <c r="AD1009" s="89"/>
      <c r="AE1009" s="89"/>
      <c r="AR1009" s="172" t="s">
        <v>261</v>
      </c>
      <c r="AT1009" s="172" t="s">
        <v>173</v>
      </c>
      <c r="AU1009" s="172" t="s">
        <v>179</v>
      </c>
      <c r="AY1009" s="82" t="s">
        <v>171</v>
      </c>
      <c r="BE1009" s="173">
        <f>IF(N1009="základní",J1009,0)</f>
        <v>0</v>
      </c>
      <c r="BF1009" s="173">
        <f>IF(N1009="snížená",J1009,0)</f>
        <v>0</v>
      </c>
      <c r="BG1009" s="173">
        <f>IF(N1009="zákl. přenesená",J1009,0)</f>
        <v>0</v>
      </c>
      <c r="BH1009" s="173">
        <f>IF(N1009="sníž. přenesená",J1009,0)</f>
        <v>0</v>
      </c>
      <c r="BI1009" s="173">
        <f>IF(N1009="nulová",J1009,0)</f>
        <v>0</v>
      </c>
      <c r="BJ1009" s="82" t="s">
        <v>179</v>
      </c>
      <c r="BK1009" s="173">
        <f>ROUND(I1009*H1009,2)</f>
        <v>0</v>
      </c>
      <c r="BL1009" s="82" t="s">
        <v>261</v>
      </c>
      <c r="BM1009" s="172" t="s">
        <v>1197</v>
      </c>
    </row>
    <row r="1010" spans="1:47" s="92" customFormat="1" ht="19.5">
      <c r="A1010" s="89"/>
      <c r="B1010" s="90"/>
      <c r="C1010" s="89"/>
      <c r="D1010" s="176" t="s">
        <v>859</v>
      </c>
      <c r="E1010" s="89"/>
      <c r="F1010" s="215" t="s">
        <v>1198</v>
      </c>
      <c r="G1010" s="89"/>
      <c r="H1010" s="89"/>
      <c r="I1010" s="89"/>
      <c r="J1010" s="89"/>
      <c r="K1010" s="89"/>
      <c r="L1010" s="90"/>
      <c r="M1010" s="216"/>
      <c r="N1010" s="217"/>
      <c r="O1010" s="169"/>
      <c r="P1010" s="169"/>
      <c r="Q1010" s="169"/>
      <c r="R1010" s="169"/>
      <c r="S1010" s="169"/>
      <c r="T1010" s="218"/>
      <c r="U1010" s="89"/>
      <c r="V1010" s="89"/>
      <c r="W1010" s="89"/>
      <c r="X1010" s="89"/>
      <c r="Y1010" s="89"/>
      <c r="Z1010" s="89"/>
      <c r="AA1010" s="89"/>
      <c r="AB1010" s="89"/>
      <c r="AC1010" s="89"/>
      <c r="AD1010" s="89"/>
      <c r="AE1010" s="89"/>
      <c r="AT1010" s="82" t="s">
        <v>859</v>
      </c>
      <c r="AU1010" s="82" t="s">
        <v>179</v>
      </c>
    </row>
    <row r="1011" spans="2:51" s="174" customFormat="1" ht="12">
      <c r="B1011" s="175"/>
      <c r="D1011" s="176" t="s">
        <v>181</v>
      </c>
      <c r="E1011" s="177" t="s">
        <v>3</v>
      </c>
      <c r="F1011" s="178" t="s">
        <v>957</v>
      </c>
      <c r="H1011" s="177" t="s">
        <v>3</v>
      </c>
      <c r="L1011" s="175"/>
      <c r="M1011" s="179"/>
      <c r="N1011" s="180"/>
      <c r="O1011" s="180"/>
      <c r="P1011" s="180"/>
      <c r="Q1011" s="180"/>
      <c r="R1011" s="180"/>
      <c r="S1011" s="180"/>
      <c r="T1011" s="181"/>
      <c r="AT1011" s="177" t="s">
        <v>181</v>
      </c>
      <c r="AU1011" s="177" t="s">
        <v>179</v>
      </c>
      <c r="AV1011" s="174" t="s">
        <v>83</v>
      </c>
      <c r="AW1011" s="174" t="s">
        <v>36</v>
      </c>
      <c r="AX1011" s="174" t="s">
        <v>75</v>
      </c>
      <c r="AY1011" s="177" t="s">
        <v>171</v>
      </c>
    </row>
    <row r="1012" spans="2:51" s="182" customFormat="1" ht="12">
      <c r="B1012" s="183"/>
      <c r="D1012" s="176" t="s">
        <v>181</v>
      </c>
      <c r="E1012" s="184" t="s">
        <v>3</v>
      </c>
      <c r="F1012" s="185" t="s">
        <v>958</v>
      </c>
      <c r="H1012" s="186">
        <v>15.4</v>
      </c>
      <c r="L1012" s="183"/>
      <c r="M1012" s="187"/>
      <c r="N1012" s="188"/>
      <c r="O1012" s="188"/>
      <c r="P1012" s="188"/>
      <c r="Q1012" s="188"/>
      <c r="R1012" s="188"/>
      <c r="S1012" s="188"/>
      <c r="T1012" s="189"/>
      <c r="AT1012" s="184" t="s">
        <v>181</v>
      </c>
      <c r="AU1012" s="184" t="s">
        <v>179</v>
      </c>
      <c r="AV1012" s="182" t="s">
        <v>179</v>
      </c>
      <c r="AW1012" s="182" t="s">
        <v>36</v>
      </c>
      <c r="AX1012" s="182" t="s">
        <v>75</v>
      </c>
      <c r="AY1012" s="184" t="s">
        <v>171</v>
      </c>
    </row>
    <row r="1013" spans="2:51" s="190" customFormat="1" ht="12">
      <c r="B1013" s="191"/>
      <c r="D1013" s="176" t="s">
        <v>181</v>
      </c>
      <c r="E1013" s="192" t="s">
        <v>3</v>
      </c>
      <c r="F1013" s="193" t="s">
        <v>184</v>
      </c>
      <c r="H1013" s="194">
        <v>15.4</v>
      </c>
      <c r="L1013" s="191"/>
      <c r="M1013" s="195"/>
      <c r="N1013" s="196"/>
      <c r="O1013" s="196"/>
      <c r="P1013" s="196"/>
      <c r="Q1013" s="196"/>
      <c r="R1013" s="196"/>
      <c r="S1013" s="196"/>
      <c r="T1013" s="197"/>
      <c r="AT1013" s="192" t="s">
        <v>181</v>
      </c>
      <c r="AU1013" s="192" t="s">
        <v>179</v>
      </c>
      <c r="AV1013" s="190" t="s">
        <v>178</v>
      </c>
      <c r="AW1013" s="190" t="s">
        <v>36</v>
      </c>
      <c r="AX1013" s="190" t="s">
        <v>83</v>
      </c>
      <c r="AY1013" s="192" t="s">
        <v>171</v>
      </c>
    </row>
    <row r="1014" spans="1:65" s="92" customFormat="1" ht="16.5" customHeight="1">
      <c r="A1014" s="89"/>
      <c r="B1014" s="90"/>
      <c r="C1014" s="161" t="s">
        <v>1199</v>
      </c>
      <c r="D1014" s="161" t="s">
        <v>173</v>
      </c>
      <c r="E1014" s="162" t="s">
        <v>1200</v>
      </c>
      <c r="F1014" s="163" t="s">
        <v>1201</v>
      </c>
      <c r="G1014" s="164" t="s">
        <v>187</v>
      </c>
      <c r="H1014" s="165">
        <v>10</v>
      </c>
      <c r="I1014" s="75"/>
      <c r="J1014" s="166">
        <f>ROUND(I1014*H1014,2)</f>
        <v>0</v>
      </c>
      <c r="K1014" s="163" t="s">
        <v>1132</v>
      </c>
      <c r="L1014" s="90"/>
      <c r="M1014" s="167" t="s">
        <v>3</v>
      </c>
      <c r="N1014" s="168" t="s">
        <v>47</v>
      </c>
      <c r="O1014" s="169"/>
      <c r="P1014" s="170">
        <f>O1014*H1014</f>
        <v>0</v>
      </c>
      <c r="Q1014" s="170">
        <v>0.023367805</v>
      </c>
      <c r="R1014" s="170">
        <f>Q1014*H1014</f>
        <v>0.23367804999999997</v>
      </c>
      <c r="S1014" s="170">
        <v>0</v>
      </c>
      <c r="T1014" s="171">
        <f>S1014*H1014</f>
        <v>0</v>
      </c>
      <c r="U1014" s="89"/>
      <c r="V1014" s="89"/>
      <c r="W1014" s="89"/>
      <c r="X1014" s="89"/>
      <c r="Y1014" s="89"/>
      <c r="Z1014" s="89"/>
      <c r="AA1014" s="89"/>
      <c r="AB1014" s="89"/>
      <c r="AC1014" s="89"/>
      <c r="AD1014" s="89"/>
      <c r="AE1014" s="89"/>
      <c r="AR1014" s="172" t="s">
        <v>261</v>
      </c>
      <c r="AT1014" s="172" t="s">
        <v>173</v>
      </c>
      <c r="AU1014" s="172" t="s">
        <v>179</v>
      </c>
      <c r="AY1014" s="82" t="s">
        <v>171</v>
      </c>
      <c r="BE1014" s="173">
        <f>IF(N1014="základní",J1014,0)</f>
        <v>0</v>
      </c>
      <c r="BF1014" s="173">
        <f>IF(N1014="snížená",J1014,0)</f>
        <v>0</v>
      </c>
      <c r="BG1014" s="173">
        <f>IF(N1014="zákl. přenesená",J1014,0)</f>
        <v>0</v>
      </c>
      <c r="BH1014" s="173">
        <f>IF(N1014="sníž. přenesená",J1014,0)</f>
        <v>0</v>
      </c>
      <c r="BI1014" s="173">
        <f>IF(N1014="nulová",J1014,0)</f>
        <v>0</v>
      </c>
      <c r="BJ1014" s="82" t="s">
        <v>179</v>
      </c>
      <c r="BK1014" s="173">
        <f>ROUND(I1014*H1014,2)</f>
        <v>0</v>
      </c>
      <c r="BL1014" s="82" t="s">
        <v>261</v>
      </c>
      <c r="BM1014" s="172" t="s">
        <v>1202</v>
      </c>
    </row>
    <row r="1015" spans="1:65" s="92" customFormat="1" ht="24">
      <c r="A1015" s="89"/>
      <c r="B1015" s="90"/>
      <c r="C1015" s="161" t="s">
        <v>1203</v>
      </c>
      <c r="D1015" s="161" t="s">
        <v>173</v>
      </c>
      <c r="E1015" s="162" t="s">
        <v>1204</v>
      </c>
      <c r="F1015" s="163" t="s">
        <v>1205</v>
      </c>
      <c r="G1015" s="164" t="s">
        <v>222</v>
      </c>
      <c r="H1015" s="165">
        <v>5.968</v>
      </c>
      <c r="I1015" s="75"/>
      <c r="J1015" s="166">
        <f>ROUND(I1015*H1015,2)</f>
        <v>0</v>
      </c>
      <c r="K1015" s="163" t="s">
        <v>1125</v>
      </c>
      <c r="L1015" s="90"/>
      <c r="M1015" s="167" t="s">
        <v>3</v>
      </c>
      <c r="N1015" s="168" t="s">
        <v>47</v>
      </c>
      <c r="O1015" s="169"/>
      <c r="P1015" s="170">
        <f>O1015*H1015</f>
        <v>0</v>
      </c>
      <c r="Q1015" s="170">
        <v>0</v>
      </c>
      <c r="R1015" s="170">
        <f>Q1015*H1015</f>
        <v>0</v>
      </c>
      <c r="S1015" s="170">
        <v>0</v>
      </c>
      <c r="T1015" s="171">
        <f>S1015*H1015</f>
        <v>0</v>
      </c>
      <c r="U1015" s="89"/>
      <c r="V1015" s="89"/>
      <c r="W1015" s="89"/>
      <c r="X1015" s="89"/>
      <c r="Y1015" s="89"/>
      <c r="Z1015" s="89"/>
      <c r="AA1015" s="89"/>
      <c r="AB1015" s="89"/>
      <c r="AC1015" s="89"/>
      <c r="AD1015" s="89"/>
      <c r="AE1015" s="89"/>
      <c r="AR1015" s="172" t="s">
        <v>261</v>
      </c>
      <c r="AT1015" s="172" t="s">
        <v>173</v>
      </c>
      <c r="AU1015" s="172" t="s">
        <v>179</v>
      </c>
      <c r="AY1015" s="82" t="s">
        <v>171</v>
      </c>
      <c r="BE1015" s="173">
        <f>IF(N1015="základní",J1015,0)</f>
        <v>0</v>
      </c>
      <c r="BF1015" s="173">
        <f>IF(N1015="snížená",J1015,0)</f>
        <v>0</v>
      </c>
      <c r="BG1015" s="173">
        <f>IF(N1015="zákl. přenesená",J1015,0)</f>
        <v>0</v>
      </c>
      <c r="BH1015" s="173">
        <f>IF(N1015="sníž. přenesená",J1015,0)</f>
        <v>0</v>
      </c>
      <c r="BI1015" s="173">
        <f>IF(N1015="nulová",J1015,0)</f>
        <v>0</v>
      </c>
      <c r="BJ1015" s="82" t="s">
        <v>179</v>
      </c>
      <c r="BK1015" s="173">
        <f>ROUND(I1015*H1015,2)</f>
        <v>0</v>
      </c>
      <c r="BL1015" s="82" t="s">
        <v>261</v>
      </c>
      <c r="BM1015" s="172" t="s">
        <v>1206</v>
      </c>
    </row>
    <row r="1016" spans="2:63" s="148" customFormat="1" ht="22.9" customHeight="1">
      <c r="B1016" s="149"/>
      <c r="D1016" s="150" t="s">
        <v>74</v>
      </c>
      <c r="E1016" s="159" t="s">
        <v>1207</v>
      </c>
      <c r="F1016" s="159" t="s">
        <v>1208</v>
      </c>
      <c r="J1016" s="160">
        <f>BK1016</f>
        <v>0</v>
      </c>
      <c r="L1016" s="149"/>
      <c r="M1016" s="153"/>
      <c r="N1016" s="154"/>
      <c r="O1016" s="154"/>
      <c r="P1016" s="155">
        <f>SUM(P1017:P1026)</f>
        <v>0</v>
      </c>
      <c r="Q1016" s="154"/>
      <c r="R1016" s="155">
        <f>SUM(R1017:R1026)</f>
        <v>3.60742725</v>
      </c>
      <c r="S1016" s="154"/>
      <c r="T1016" s="156">
        <f>SUM(T1017:T1026)</f>
        <v>0</v>
      </c>
      <c r="AR1016" s="150" t="s">
        <v>179</v>
      </c>
      <c r="AT1016" s="157" t="s">
        <v>74</v>
      </c>
      <c r="AU1016" s="157" t="s">
        <v>83</v>
      </c>
      <c r="AY1016" s="150" t="s">
        <v>171</v>
      </c>
      <c r="BK1016" s="158">
        <f>SUM(BK1017:BK1026)</f>
        <v>0</v>
      </c>
    </row>
    <row r="1017" spans="1:65" s="92" customFormat="1" ht="33" customHeight="1">
      <c r="A1017" s="89"/>
      <c r="B1017" s="90"/>
      <c r="C1017" s="161" t="s">
        <v>1209</v>
      </c>
      <c r="D1017" s="161" t="s">
        <v>173</v>
      </c>
      <c r="E1017" s="162" t="s">
        <v>1210</v>
      </c>
      <c r="F1017" s="163" t="s">
        <v>1211</v>
      </c>
      <c r="G1017" s="164" t="s">
        <v>176</v>
      </c>
      <c r="H1017" s="165">
        <v>217.58</v>
      </c>
      <c r="I1017" s="75"/>
      <c r="J1017" s="166">
        <f>ROUND(I1017*H1017,2)</f>
        <v>0</v>
      </c>
      <c r="K1017" s="163" t="s">
        <v>177</v>
      </c>
      <c r="L1017" s="90"/>
      <c r="M1017" s="167" t="s">
        <v>3</v>
      </c>
      <c r="N1017" s="168" t="s">
        <v>47</v>
      </c>
      <c r="O1017" s="169"/>
      <c r="P1017" s="170">
        <f>O1017*H1017</f>
        <v>0</v>
      </c>
      <c r="Q1017" s="170">
        <v>0.01385</v>
      </c>
      <c r="R1017" s="170">
        <f>Q1017*H1017</f>
        <v>3.013483</v>
      </c>
      <c r="S1017" s="170">
        <v>0</v>
      </c>
      <c r="T1017" s="171">
        <f>S1017*H1017</f>
        <v>0</v>
      </c>
      <c r="U1017" s="89"/>
      <c r="V1017" s="89"/>
      <c r="W1017" s="89"/>
      <c r="X1017" s="89"/>
      <c r="Y1017" s="89"/>
      <c r="Z1017" s="89"/>
      <c r="AA1017" s="89"/>
      <c r="AB1017" s="89"/>
      <c r="AC1017" s="89"/>
      <c r="AD1017" s="89"/>
      <c r="AE1017" s="89"/>
      <c r="AR1017" s="172" t="s">
        <v>261</v>
      </c>
      <c r="AT1017" s="172" t="s">
        <v>173</v>
      </c>
      <c r="AU1017" s="172" t="s">
        <v>179</v>
      </c>
      <c r="AY1017" s="82" t="s">
        <v>171</v>
      </c>
      <c r="BE1017" s="173">
        <f>IF(N1017="základní",J1017,0)</f>
        <v>0</v>
      </c>
      <c r="BF1017" s="173">
        <f>IF(N1017="snížená",J1017,0)</f>
        <v>0</v>
      </c>
      <c r="BG1017" s="173">
        <f>IF(N1017="zákl. přenesená",J1017,0)</f>
        <v>0</v>
      </c>
      <c r="BH1017" s="173">
        <f>IF(N1017="sníž. přenesená",J1017,0)</f>
        <v>0</v>
      </c>
      <c r="BI1017" s="173">
        <f>IF(N1017="nulová",J1017,0)</f>
        <v>0</v>
      </c>
      <c r="BJ1017" s="82" t="s">
        <v>179</v>
      </c>
      <c r="BK1017" s="173">
        <f>ROUND(I1017*H1017,2)</f>
        <v>0</v>
      </c>
      <c r="BL1017" s="82" t="s">
        <v>261</v>
      </c>
      <c r="BM1017" s="172" t="s">
        <v>1212</v>
      </c>
    </row>
    <row r="1018" spans="2:51" s="182" customFormat="1" ht="12">
      <c r="B1018" s="183"/>
      <c r="D1018" s="176" t="s">
        <v>181</v>
      </c>
      <c r="E1018" s="184" t="s">
        <v>3</v>
      </c>
      <c r="F1018" s="185" t="s">
        <v>1213</v>
      </c>
      <c r="H1018" s="186">
        <v>217.58</v>
      </c>
      <c r="L1018" s="183"/>
      <c r="M1018" s="187"/>
      <c r="N1018" s="188"/>
      <c r="O1018" s="188"/>
      <c r="P1018" s="188"/>
      <c r="Q1018" s="188"/>
      <c r="R1018" s="188"/>
      <c r="S1018" s="188"/>
      <c r="T1018" s="189"/>
      <c r="AT1018" s="184" t="s">
        <v>181</v>
      </c>
      <c r="AU1018" s="184" t="s">
        <v>179</v>
      </c>
      <c r="AV1018" s="182" t="s">
        <v>179</v>
      </c>
      <c r="AW1018" s="182" t="s">
        <v>36</v>
      </c>
      <c r="AX1018" s="182" t="s">
        <v>75</v>
      </c>
      <c r="AY1018" s="184" t="s">
        <v>171</v>
      </c>
    </row>
    <row r="1019" spans="2:51" s="190" customFormat="1" ht="12">
      <c r="B1019" s="191"/>
      <c r="D1019" s="176" t="s">
        <v>181</v>
      </c>
      <c r="E1019" s="192" t="s">
        <v>3</v>
      </c>
      <c r="F1019" s="193" t="s">
        <v>184</v>
      </c>
      <c r="H1019" s="194">
        <v>217.58</v>
      </c>
      <c r="L1019" s="191"/>
      <c r="M1019" s="195"/>
      <c r="N1019" s="196"/>
      <c r="O1019" s="196"/>
      <c r="P1019" s="196"/>
      <c r="Q1019" s="196"/>
      <c r="R1019" s="196"/>
      <c r="S1019" s="196"/>
      <c r="T1019" s="197"/>
      <c r="AT1019" s="192" t="s">
        <v>181</v>
      </c>
      <c r="AU1019" s="192" t="s">
        <v>179</v>
      </c>
      <c r="AV1019" s="190" t="s">
        <v>178</v>
      </c>
      <c r="AW1019" s="190" t="s">
        <v>36</v>
      </c>
      <c r="AX1019" s="190" t="s">
        <v>83</v>
      </c>
      <c r="AY1019" s="192" t="s">
        <v>171</v>
      </c>
    </row>
    <row r="1020" spans="1:65" s="92" customFormat="1" ht="24">
      <c r="A1020" s="89"/>
      <c r="B1020" s="90"/>
      <c r="C1020" s="161" t="s">
        <v>1214</v>
      </c>
      <c r="D1020" s="161" t="s">
        <v>173</v>
      </c>
      <c r="E1020" s="162" t="s">
        <v>1215</v>
      </c>
      <c r="F1020" s="163" t="s">
        <v>1216</v>
      </c>
      <c r="G1020" s="164" t="s">
        <v>176</v>
      </c>
      <c r="H1020" s="165">
        <v>61.549</v>
      </c>
      <c r="I1020" s="75"/>
      <c r="J1020" s="166">
        <f>ROUND(I1020*H1020,2)</f>
        <v>0</v>
      </c>
      <c r="K1020" s="163" t="s">
        <v>177</v>
      </c>
      <c r="L1020" s="90"/>
      <c r="M1020" s="167" t="s">
        <v>3</v>
      </c>
      <c r="N1020" s="168" t="s">
        <v>47</v>
      </c>
      <c r="O1020" s="169"/>
      <c r="P1020" s="170">
        <f>O1020*H1020</f>
        <v>0</v>
      </c>
      <c r="Q1020" s="170">
        <v>0.00125</v>
      </c>
      <c r="R1020" s="170">
        <f>Q1020*H1020</f>
        <v>0.07693625</v>
      </c>
      <c r="S1020" s="170">
        <v>0</v>
      </c>
      <c r="T1020" s="171">
        <f>S1020*H1020</f>
        <v>0</v>
      </c>
      <c r="U1020" s="89"/>
      <c r="V1020" s="89"/>
      <c r="W1020" s="89"/>
      <c r="X1020" s="89"/>
      <c r="Y1020" s="89"/>
      <c r="Z1020" s="89"/>
      <c r="AA1020" s="89"/>
      <c r="AB1020" s="89"/>
      <c r="AC1020" s="89"/>
      <c r="AD1020" s="89"/>
      <c r="AE1020" s="89"/>
      <c r="AR1020" s="172" t="s">
        <v>261</v>
      </c>
      <c r="AT1020" s="172" t="s">
        <v>173</v>
      </c>
      <c r="AU1020" s="172" t="s">
        <v>179</v>
      </c>
      <c r="AY1020" s="82" t="s">
        <v>171</v>
      </c>
      <c r="BE1020" s="173">
        <f>IF(N1020="základní",J1020,0)</f>
        <v>0</v>
      </c>
      <c r="BF1020" s="173">
        <f>IF(N1020="snížená",J1020,0)</f>
        <v>0</v>
      </c>
      <c r="BG1020" s="173">
        <f>IF(N1020="zákl. přenesená",J1020,0)</f>
        <v>0</v>
      </c>
      <c r="BH1020" s="173">
        <f>IF(N1020="sníž. přenesená",J1020,0)</f>
        <v>0</v>
      </c>
      <c r="BI1020" s="173">
        <f>IF(N1020="nulová",J1020,0)</f>
        <v>0</v>
      </c>
      <c r="BJ1020" s="82" t="s">
        <v>179</v>
      </c>
      <c r="BK1020" s="173">
        <f>ROUND(I1020*H1020,2)</f>
        <v>0</v>
      </c>
      <c r="BL1020" s="82" t="s">
        <v>261</v>
      </c>
      <c r="BM1020" s="172" t="s">
        <v>1217</v>
      </c>
    </row>
    <row r="1021" spans="2:51" s="174" customFormat="1" ht="12">
      <c r="B1021" s="175"/>
      <c r="D1021" s="176" t="s">
        <v>181</v>
      </c>
      <c r="E1021" s="177" t="s">
        <v>3</v>
      </c>
      <c r="F1021" s="178" t="s">
        <v>1218</v>
      </c>
      <c r="H1021" s="177" t="s">
        <v>3</v>
      </c>
      <c r="L1021" s="175"/>
      <c r="M1021" s="179"/>
      <c r="N1021" s="180"/>
      <c r="O1021" s="180"/>
      <c r="P1021" s="180"/>
      <c r="Q1021" s="180"/>
      <c r="R1021" s="180"/>
      <c r="S1021" s="180"/>
      <c r="T1021" s="181"/>
      <c r="AT1021" s="177" t="s">
        <v>181</v>
      </c>
      <c r="AU1021" s="177" t="s">
        <v>179</v>
      </c>
      <c r="AV1021" s="174" t="s">
        <v>83</v>
      </c>
      <c r="AW1021" s="174" t="s">
        <v>36</v>
      </c>
      <c r="AX1021" s="174" t="s">
        <v>75</v>
      </c>
      <c r="AY1021" s="177" t="s">
        <v>171</v>
      </c>
    </row>
    <row r="1022" spans="2:51" s="182" customFormat="1" ht="12">
      <c r="B1022" s="183"/>
      <c r="D1022" s="176" t="s">
        <v>181</v>
      </c>
      <c r="E1022" s="184" t="s">
        <v>3</v>
      </c>
      <c r="F1022" s="185" t="s">
        <v>1219</v>
      </c>
      <c r="H1022" s="186">
        <v>61.549</v>
      </c>
      <c r="L1022" s="183"/>
      <c r="M1022" s="187"/>
      <c r="N1022" s="188"/>
      <c r="O1022" s="188"/>
      <c r="P1022" s="188"/>
      <c r="Q1022" s="188"/>
      <c r="R1022" s="188"/>
      <c r="S1022" s="188"/>
      <c r="T1022" s="189"/>
      <c r="AT1022" s="184" t="s">
        <v>181</v>
      </c>
      <c r="AU1022" s="184" t="s">
        <v>179</v>
      </c>
      <c r="AV1022" s="182" t="s">
        <v>179</v>
      </c>
      <c r="AW1022" s="182" t="s">
        <v>36</v>
      </c>
      <c r="AX1022" s="182" t="s">
        <v>75</v>
      </c>
      <c r="AY1022" s="184" t="s">
        <v>171</v>
      </c>
    </row>
    <row r="1023" spans="2:51" s="190" customFormat="1" ht="12">
      <c r="B1023" s="191"/>
      <c r="D1023" s="176" t="s">
        <v>181</v>
      </c>
      <c r="E1023" s="192" t="s">
        <v>3</v>
      </c>
      <c r="F1023" s="193" t="s">
        <v>184</v>
      </c>
      <c r="H1023" s="194">
        <v>61.549</v>
      </c>
      <c r="L1023" s="191"/>
      <c r="M1023" s="195"/>
      <c r="N1023" s="196"/>
      <c r="O1023" s="196"/>
      <c r="P1023" s="196"/>
      <c r="Q1023" s="196"/>
      <c r="R1023" s="196"/>
      <c r="S1023" s="196"/>
      <c r="T1023" s="197"/>
      <c r="AT1023" s="192" t="s">
        <v>181</v>
      </c>
      <c r="AU1023" s="192" t="s">
        <v>179</v>
      </c>
      <c r="AV1023" s="190" t="s">
        <v>178</v>
      </c>
      <c r="AW1023" s="190" t="s">
        <v>36</v>
      </c>
      <c r="AX1023" s="190" t="s">
        <v>83</v>
      </c>
      <c r="AY1023" s="192" t="s">
        <v>171</v>
      </c>
    </row>
    <row r="1024" spans="1:65" s="92" customFormat="1" ht="16.5" customHeight="1">
      <c r="A1024" s="89"/>
      <c r="B1024" s="90"/>
      <c r="C1024" s="198" t="s">
        <v>1220</v>
      </c>
      <c r="D1024" s="198" t="s">
        <v>248</v>
      </c>
      <c r="E1024" s="199" t="s">
        <v>1221</v>
      </c>
      <c r="F1024" s="200" t="s">
        <v>1222</v>
      </c>
      <c r="G1024" s="201" t="s">
        <v>176</v>
      </c>
      <c r="H1024" s="202">
        <v>64.626</v>
      </c>
      <c r="I1024" s="78"/>
      <c r="J1024" s="203">
        <f>ROUND(I1024*H1024,2)</f>
        <v>0</v>
      </c>
      <c r="K1024" s="200" t="s">
        <v>177</v>
      </c>
      <c r="L1024" s="204"/>
      <c r="M1024" s="205" t="s">
        <v>3</v>
      </c>
      <c r="N1024" s="206" t="s">
        <v>47</v>
      </c>
      <c r="O1024" s="169"/>
      <c r="P1024" s="170">
        <f>O1024*H1024</f>
        <v>0</v>
      </c>
      <c r="Q1024" s="170">
        <v>0.008</v>
      </c>
      <c r="R1024" s="170">
        <f>Q1024*H1024</f>
        <v>0.517008</v>
      </c>
      <c r="S1024" s="170">
        <v>0</v>
      </c>
      <c r="T1024" s="171">
        <f>S1024*H1024</f>
        <v>0</v>
      </c>
      <c r="U1024" s="89"/>
      <c r="V1024" s="89"/>
      <c r="W1024" s="89"/>
      <c r="X1024" s="89"/>
      <c r="Y1024" s="89"/>
      <c r="Z1024" s="89"/>
      <c r="AA1024" s="89"/>
      <c r="AB1024" s="89"/>
      <c r="AC1024" s="89"/>
      <c r="AD1024" s="89"/>
      <c r="AE1024" s="89"/>
      <c r="AR1024" s="172" t="s">
        <v>353</v>
      </c>
      <c r="AT1024" s="172" t="s">
        <v>248</v>
      </c>
      <c r="AU1024" s="172" t="s">
        <v>179</v>
      </c>
      <c r="AY1024" s="82" t="s">
        <v>171</v>
      </c>
      <c r="BE1024" s="173">
        <f>IF(N1024="základní",J1024,0)</f>
        <v>0</v>
      </c>
      <c r="BF1024" s="173">
        <f>IF(N1024="snížená",J1024,0)</f>
        <v>0</v>
      </c>
      <c r="BG1024" s="173">
        <f>IF(N1024="zákl. přenesená",J1024,0)</f>
        <v>0</v>
      </c>
      <c r="BH1024" s="173">
        <f>IF(N1024="sníž. přenesená",J1024,0)</f>
        <v>0</v>
      </c>
      <c r="BI1024" s="173">
        <f>IF(N1024="nulová",J1024,0)</f>
        <v>0</v>
      </c>
      <c r="BJ1024" s="82" t="s">
        <v>179</v>
      </c>
      <c r="BK1024" s="173">
        <f>ROUND(I1024*H1024,2)</f>
        <v>0</v>
      </c>
      <c r="BL1024" s="82" t="s">
        <v>261</v>
      </c>
      <c r="BM1024" s="172" t="s">
        <v>1223</v>
      </c>
    </row>
    <row r="1025" spans="2:51" s="182" customFormat="1" ht="12">
      <c r="B1025" s="183"/>
      <c r="D1025" s="176" t="s">
        <v>181</v>
      </c>
      <c r="F1025" s="185" t="s">
        <v>1224</v>
      </c>
      <c r="H1025" s="186">
        <v>64.626</v>
      </c>
      <c r="L1025" s="183"/>
      <c r="M1025" s="187"/>
      <c r="N1025" s="188"/>
      <c r="O1025" s="188"/>
      <c r="P1025" s="188"/>
      <c r="Q1025" s="188"/>
      <c r="R1025" s="188"/>
      <c r="S1025" s="188"/>
      <c r="T1025" s="189"/>
      <c r="AT1025" s="184" t="s">
        <v>181</v>
      </c>
      <c r="AU1025" s="184" t="s">
        <v>179</v>
      </c>
      <c r="AV1025" s="182" t="s">
        <v>179</v>
      </c>
      <c r="AW1025" s="182" t="s">
        <v>4</v>
      </c>
      <c r="AX1025" s="182" t="s">
        <v>83</v>
      </c>
      <c r="AY1025" s="184" t="s">
        <v>171</v>
      </c>
    </row>
    <row r="1026" spans="1:65" s="92" customFormat="1" ht="36">
      <c r="A1026" s="89"/>
      <c r="B1026" s="90"/>
      <c r="C1026" s="161" t="s">
        <v>1225</v>
      </c>
      <c r="D1026" s="161" t="s">
        <v>173</v>
      </c>
      <c r="E1026" s="162" t="s">
        <v>1226</v>
      </c>
      <c r="F1026" s="163" t="s">
        <v>1227</v>
      </c>
      <c r="G1026" s="164" t="s">
        <v>222</v>
      </c>
      <c r="H1026" s="165">
        <v>3.607</v>
      </c>
      <c r="I1026" s="75"/>
      <c r="J1026" s="166">
        <f>ROUND(I1026*H1026,2)</f>
        <v>0</v>
      </c>
      <c r="K1026" s="163" t="s">
        <v>177</v>
      </c>
      <c r="L1026" s="90"/>
      <c r="M1026" s="167" t="s">
        <v>3</v>
      </c>
      <c r="N1026" s="168" t="s">
        <v>47</v>
      </c>
      <c r="O1026" s="169"/>
      <c r="P1026" s="170">
        <f>O1026*H1026</f>
        <v>0</v>
      </c>
      <c r="Q1026" s="170">
        <v>0</v>
      </c>
      <c r="R1026" s="170">
        <f>Q1026*H1026</f>
        <v>0</v>
      </c>
      <c r="S1026" s="170">
        <v>0</v>
      </c>
      <c r="T1026" s="171">
        <f>S1026*H1026</f>
        <v>0</v>
      </c>
      <c r="U1026" s="89"/>
      <c r="V1026" s="89"/>
      <c r="W1026" s="89"/>
      <c r="X1026" s="89"/>
      <c r="Y1026" s="89"/>
      <c r="Z1026" s="89"/>
      <c r="AA1026" s="89"/>
      <c r="AB1026" s="89"/>
      <c r="AC1026" s="89"/>
      <c r="AD1026" s="89"/>
      <c r="AE1026" s="89"/>
      <c r="AR1026" s="172" t="s">
        <v>261</v>
      </c>
      <c r="AT1026" s="172" t="s">
        <v>173</v>
      </c>
      <c r="AU1026" s="172" t="s">
        <v>179</v>
      </c>
      <c r="AY1026" s="82" t="s">
        <v>171</v>
      </c>
      <c r="BE1026" s="173">
        <f>IF(N1026="základní",J1026,0)</f>
        <v>0</v>
      </c>
      <c r="BF1026" s="173">
        <f>IF(N1026="snížená",J1026,0)</f>
        <v>0</v>
      </c>
      <c r="BG1026" s="173">
        <f>IF(N1026="zákl. přenesená",J1026,0)</f>
        <v>0</v>
      </c>
      <c r="BH1026" s="173">
        <f>IF(N1026="sníž. přenesená",J1026,0)</f>
        <v>0</v>
      </c>
      <c r="BI1026" s="173">
        <f>IF(N1026="nulová",J1026,0)</f>
        <v>0</v>
      </c>
      <c r="BJ1026" s="82" t="s">
        <v>179</v>
      </c>
      <c r="BK1026" s="173">
        <f>ROUND(I1026*H1026,2)</f>
        <v>0</v>
      </c>
      <c r="BL1026" s="82" t="s">
        <v>261</v>
      </c>
      <c r="BM1026" s="172" t="s">
        <v>1228</v>
      </c>
    </row>
    <row r="1027" spans="2:63" s="148" customFormat="1" ht="22.9" customHeight="1">
      <c r="B1027" s="149"/>
      <c r="D1027" s="150" t="s">
        <v>74</v>
      </c>
      <c r="E1027" s="159" t="s">
        <v>1229</v>
      </c>
      <c r="F1027" s="159" t="s">
        <v>1230</v>
      </c>
      <c r="J1027" s="160">
        <f>BK1027</f>
        <v>0</v>
      </c>
      <c r="L1027" s="149"/>
      <c r="M1027" s="153"/>
      <c r="N1027" s="154"/>
      <c r="O1027" s="154"/>
      <c r="P1027" s="155">
        <f>SUM(P1028:P1117)</f>
        <v>0</v>
      </c>
      <c r="Q1027" s="154"/>
      <c r="R1027" s="155">
        <f>SUM(R1028:R1117)</f>
        <v>0.7822009999999999</v>
      </c>
      <c r="S1027" s="154"/>
      <c r="T1027" s="156">
        <f>SUM(T1028:T1117)</f>
        <v>0</v>
      </c>
      <c r="AR1027" s="150" t="s">
        <v>179</v>
      </c>
      <c r="AT1027" s="157" t="s">
        <v>74</v>
      </c>
      <c r="AU1027" s="157" t="s">
        <v>83</v>
      </c>
      <c r="AY1027" s="150" t="s">
        <v>171</v>
      </c>
      <c r="BK1027" s="158">
        <f>SUM(BK1028:BK1117)</f>
        <v>0</v>
      </c>
    </row>
    <row r="1028" spans="1:65" s="92" customFormat="1" ht="24">
      <c r="A1028" s="89"/>
      <c r="B1028" s="90"/>
      <c r="C1028" s="161" t="s">
        <v>1231</v>
      </c>
      <c r="D1028" s="161" t="s">
        <v>173</v>
      </c>
      <c r="E1028" s="162" t="s">
        <v>1232</v>
      </c>
      <c r="F1028" s="163" t="s">
        <v>1233</v>
      </c>
      <c r="G1028" s="164" t="s">
        <v>256</v>
      </c>
      <c r="H1028" s="165">
        <v>36.6</v>
      </c>
      <c r="I1028" s="75"/>
      <c r="J1028" s="166">
        <f>ROUND(I1028*H1028,2)</f>
        <v>0</v>
      </c>
      <c r="K1028" s="163" t="s">
        <v>3</v>
      </c>
      <c r="L1028" s="90"/>
      <c r="M1028" s="167" t="s">
        <v>3</v>
      </c>
      <c r="N1028" s="168" t="s">
        <v>47</v>
      </c>
      <c r="O1028" s="169"/>
      <c r="P1028" s="170">
        <f>O1028*H1028</f>
        <v>0</v>
      </c>
      <c r="Q1028" s="170">
        <v>0.00181</v>
      </c>
      <c r="R1028" s="170">
        <f>Q1028*H1028</f>
        <v>0.066246</v>
      </c>
      <c r="S1028" s="170">
        <v>0</v>
      </c>
      <c r="T1028" s="171">
        <f>S1028*H1028</f>
        <v>0</v>
      </c>
      <c r="U1028" s="89"/>
      <c r="V1028" s="89"/>
      <c r="W1028" s="89"/>
      <c r="X1028" s="89"/>
      <c r="Y1028" s="89"/>
      <c r="Z1028" s="89"/>
      <c r="AA1028" s="89"/>
      <c r="AB1028" s="89"/>
      <c r="AC1028" s="89"/>
      <c r="AD1028" s="89"/>
      <c r="AE1028" s="89"/>
      <c r="AR1028" s="172" t="s">
        <v>261</v>
      </c>
      <c r="AT1028" s="172" t="s">
        <v>173</v>
      </c>
      <c r="AU1028" s="172" t="s">
        <v>179</v>
      </c>
      <c r="AY1028" s="82" t="s">
        <v>171</v>
      </c>
      <c r="BE1028" s="173">
        <f>IF(N1028="základní",J1028,0)</f>
        <v>0</v>
      </c>
      <c r="BF1028" s="173">
        <f>IF(N1028="snížená",J1028,0)</f>
        <v>0</v>
      </c>
      <c r="BG1028" s="173">
        <f>IF(N1028="zákl. přenesená",J1028,0)</f>
        <v>0</v>
      </c>
      <c r="BH1028" s="173">
        <f>IF(N1028="sníž. přenesená",J1028,0)</f>
        <v>0</v>
      </c>
      <c r="BI1028" s="173">
        <f>IF(N1028="nulová",J1028,0)</f>
        <v>0</v>
      </c>
      <c r="BJ1028" s="82" t="s">
        <v>179</v>
      </c>
      <c r="BK1028" s="173">
        <f>ROUND(I1028*H1028,2)</f>
        <v>0</v>
      </c>
      <c r="BL1028" s="82" t="s">
        <v>261</v>
      </c>
      <c r="BM1028" s="172" t="s">
        <v>1234</v>
      </c>
    </row>
    <row r="1029" spans="2:51" s="174" customFormat="1" ht="12">
      <c r="B1029" s="175"/>
      <c r="D1029" s="176" t="s">
        <v>181</v>
      </c>
      <c r="E1029" s="177" t="s">
        <v>3</v>
      </c>
      <c r="F1029" s="178" t="s">
        <v>1235</v>
      </c>
      <c r="H1029" s="177" t="s">
        <v>3</v>
      </c>
      <c r="L1029" s="175"/>
      <c r="M1029" s="179"/>
      <c r="N1029" s="180"/>
      <c r="O1029" s="180"/>
      <c r="P1029" s="180"/>
      <c r="Q1029" s="180"/>
      <c r="R1029" s="180"/>
      <c r="S1029" s="180"/>
      <c r="T1029" s="181"/>
      <c r="AT1029" s="177" t="s">
        <v>181</v>
      </c>
      <c r="AU1029" s="177" t="s">
        <v>179</v>
      </c>
      <c r="AV1029" s="174" t="s">
        <v>83</v>
      </c>
      <c r="AW1029" s="174" t="s">
        <v>36</v>
      </c>
      <c r="AX1029" s="174" t="s">
        <v>75</v>
      </c>
      <c r="AY1029" s="177" t="s">
        <v>171</v>
      </c>
    </row>
    <row r="1030" spans="2:51" s="182" customFormat="1" ht="12">
      <c r="B1030" s="183"/>
      <c r="D1030" s="176" t="s">
        <v>181</v>
      </c>
      <c r="E1030" s="184" t="s">
        <v>3</v>
      </c>
      <c r="F1030" s="185" t="s">
        <v>230</v>
      </c>
      <c r="H1030" s="186">
        <v>10</v>
      </c>
      <c r="L1030" s="183"/>
      <c r="M1030" s="187"/>
      <c r="N1030" s="188"/>
      <c r="O1030" s="188"/>
      <c r="P1030" s="188"/>
      <c r="Q1030" s="188"/>
      <c r="R1030" s="188"/>
      <c r="S1030" s="188"/>
      <c r="T1030" s="189"/>
      <c r="AT1030" s="184" t="s">
        <v>181</v>
      </c>
      <c r="AU1030" s="184" t="s">
        <v>179</v>
      </c>
      <c r="AV1030" s="182" t="s">
        <v>179</v>
      </c>
      <c r="AW1030" s="182" t="s">
        <v>36</v>
      </c>
      <c r="AX1030" s="182" t="s">
        <v>75</v>
      </c>
      <c r="AY1030" s="184" t="s">
        <v>171</v>
      </c>
    </row>
    <row r="1031" spans="2:51" s="174" customFormat="1" ht="12">
      <c r="B1031" s="175"/>
      <c r="D1031" s="176" t="s">
        <v>181</v>
      </c>
      <c r="E1031" s="177" t="s">
        <v>3</v>
      </c>
      <c r="F1031" s="178" t="s">
        <v>1236</v>
      </c>
      <c r="H1031" s="177" t="s">
        <v>3</v>
      </c>
      <c r="L1031" s="175"/>
      <c r="M1031" s="179"/>
      <c r="N1031" s="180"/>
      <c r="O1031" s="180"/>
      <c r="P1031" s="180"/>
      <c r="Q1031" s="180"/>
      <c r="R1031" s="180"/>
      <c r="S1031" s="180"/>
      <c r="T1031" s="181"/>
      <c r="AT1031" s="177" t="s">
        <v>181</v>
      </c>
      <c r="AU1031" s="177" t="s">
        <v>179</v>
      </c>
      <c r="AV1031" s="174" t="s">
        <v>83</v>
      </c>
      <c r="AW1031" s="174" t="s">
        <v>36</v>
      </c>
      <c r="AX1031" s="174" t="s">
        <v>75</v>
      </c>
      <c r="AY1031" s="177" t="s">
        <v>171</v>
      </c>
    </row>
    <row r="1032" spans="2:51" s="182" customFormat="1" ht="12">
      <c r="B1032" s="183"/>
      <c r="D1032" s="176" t="s">
        <v>181</v>
      </c>
      <c r="E1032" s="184" t="s">
        <v>3</v>
      </c>
      <c r="F1032" s="185" t="s">
        <v>1237</v>
      </c>
      <c r="H1032" s="186">
        <v>4.2</v>
      </c>
      <c r="L1032" s="183"/>
      <c r="M1032" s="187"/>
      <c r="N1032" s="188"/>
      <c r="O1032" s="188"/>
      <c r="P1032" s="188"/>
      <c r="Q1032" s="188"/>
      <c r="R1032" s="188"/>
      <c r="S1032" s="188"/>
      <c r="T1032" s="189"/>
      <c r="AT1032" s="184" t="s">
        <v>181</v>
      </c>
      <c r="AU1032" s="184" t="s">
        <v>179</v>
      </c>
      <c r="AV1032" s="182" t="s">
        <v>179</v>
      </c>
      <c r="AW1032" s="182" t="s">
        <v>36</v>
      </c>
      <c r="AX1032" s="182" t="s">
        <v>75</v>
      </c>
      <c r="AY1032" s="184" t="s">
        <v>171</v>
      </c>
    </row>
    <row r="1033" spans="2:51" s="174" customFormat="1" ht="12">
      <c r="B1033" s="175"/>
      <c r="D1033" s="176" t="s">
        <v>181</v>
      </c>
      <c r="E1033" s="177" t="s">
        <v>3</v>
      </c>
      <c r="F1033" s="178" t="s">
        <v>1238</v>
      </c>
      <c r="H1033" s="177" t="s">
        <v>3</v>
      </c>
      <c r="L1033" s="175"/>
      <c r="M1033" s="179"/>
      <c r="N1033" s="180"/>
      <c r="O1033" s="180"/>
      <c r="P1033" s="180"/>
      <c r="Q1033" s="180"/>
      <c r="R1033" s="180"/>
      <c r="S1033" s="180"/>
      <c r="T1033" s="181"/>
      <c r="AT1033" s="177" t="s">
        <v>181</v>
      </c>
      <c r="AU1033" s="177" t="s">
        <v>179</v>
      </c>
      <c r="AV1033" s="174" t="s">
        <v>83</v>
      </c>
      <c r="AW1033" s="174" t="s">
        <v>36</v>
      </c>
      <c r="AX1033" s="174" t="s">
        <v>75</v>
      </c>
      <c r="AY1033" s="177" t="s">
        <v>171</v>
      </c>
    </row>
    <row r="1034" spans="2:51" s="182" customFormat="1" ht="12">
      <c r="B1034" s="183"/>
      <c r="D1034" s="176" t="s">
        <v>181</v>
      </c>
      <c r="E1034" s="184" t="s">
        <v>3</v>
      </c>
      <c r="F1034" s="185" t="s">
        <v>1237</v>
      </c>
      <c r="H1034" s="186">
        <v>4.2</v>
      </c>
      <c r="L1034" s="183"/>
      <c r="M1034" s="187"/>
      <c r="N1034" s="188"/>
      <c r="O1034" s="188"/>
      <c r="P1034" s="188"/>
      <c r="Q1034" s="188"/>
      <c r="R1034" s="188"/>
      <c r="S1034" s="188"/>
      <c r="T1034" s="189"/>
      <c r="AT1034" s="184" t="s">
        <v>181</v>
      </c>
      <c r="AU1034" s="184" t="s">
        <v>179</v>
      </c>
      <c r="AV1034" s="182" t="s">
        <v>179</v>
      </c>
      <c r="AW1034" s="182" t="s">
        <v>36</v>
      </c>
      <c r="AX1034" s="182" t="s">
        <v>75</v>
      </c>
      <c r="AY1034" s="184" t="s">
        <v>171</v>
      </c>
    </row>
    <row r="1035" spans="2:51" s="174" customFormat="1" ht="12">
      <c r="B1035" s="175"/>
      <c r="D1035" s="176" t="s">
        <v>181</v>
      </c>
      <c r="E1035" s="177" t="s">
        <v>3</v>
      </c>
      <c r="F1035" s="178" t="s">
        <v>1239</v>
      </c>
      <c r="H1035" s="177" t="s">
        <v>3</v>
      </c>
      <c r="L1035" s="175"/>
      <c r="M1035" s="179"/>
      <c r="N1035" s="180"/>
      <c r="O1035" s="180"/>
      <c r="P1035" s="180"/>
      <c r="Q1035" s="180"/>
      <c r="R1035" s="180"/>
      <c r="S1035" s="180"/>
      <c r="T1035" s="181"/>
      <c r="AT1035" s="177" t="s">
        <v>181</v>
      </c>
      <c r="AU1035" s="177" t="s">
        <v>179</v>
      </c>
      <c r="AV1035" s="174" t="s">
        <v>83</v>
      </c>
      <c r="AW1035" s="174" t="s">
        <v>36</v>
      </c>
      <c r="AX1035" s="174" t="s">
        <v>75</v>
      </c>
      <c r="AY1035" s="177" t="s">
        <v>171</v>
      </c>
    </row>
    <row r="1036" spans="2:51" s="182" customFormat="1" ht="12">
      <c r="B1036" s="183"/>
      <c r="D1036" s="176" t="s">
        <v>181</v>
      </c>
      <c r="E1036" s="184" t="s">
        <v>3</v>
      </c>
      <c r="F1036" s="185" t="s">
        <v>1237</v>
      </c>
      <c r="H1036" s="186">
        <v>4.2</v>
      </c>
      <c r="L1036" s="183"/>
      <c r="M1036" s="187"/>
      <c r="N1036" s="188"/>
      <c r="O1036" s="188"/>
      <c r="P1036" s="188"/>
      <c r="Q1036" s="188"/>
      <c r="R1036" s="188"/>
      <c r="S1036" s="188"/>
      <c r="T1036" s="189"/>
      <c r="AT1036" s="184" t="s">
        <v>181</v>
      </c>
      <c r="AU1036" s="184" t="s">
        <v>179</v>
      </c>
      <c r="AV1036" s="182" t="s">
        <v>179</v>
      </c>
      <c r="AW1036" s="182" t="s">
        <v>36</v>
      </c>
      <c r="AX1036" s="182" t="s">
        <v>75</v>
      </c>
      <c r="AY1036" s="184" t="s">
        <v>171</v>
      </c>
    </row>
    <row r="1037" spans="2:51" s="174" customFormat="1" ht="12">
      <c r="B1037" s="175"/>
      <c r="D1037" s="176" t="s">
        <v>181</v>
      </c>
      <c r="E1037" s="177" t="s">
        <v>3</v>
      </c>
      <c r="F1037" s="178" t="s">
        <v>1240</v>
      </c>
      <c r="H1037" s="177" t="s">
        <v>3</v>
      </c>
      <c r="L1037" s="175"/>
      <c r="M1037" s="179"/>
      <c r="N1037" s="180"/>
      <c r="O1037" s="180"/>
      <c r="P1037" s="180"/>
      <c r="Q1037" s="180"/>
      <c r="R1037" s="180"/>
      <c r="S1037" s="180"/>
      <c r="T1037" s="181"/>
      <c r="AT1037" s="177" t="s">
        <v>181</v>
      </c>
      <c r="AU1037" s="177" t="s">
        <v>179</v>
      </c>
      <c r="AV1037" s="174" t="s">
        <v>83</v>
      </c>
      <c r="AW1037" s="174" t="s">
        <v>36</v>
      </c>
      <c r="AX1037" s="174" t="s">
        <v>75</v>
      </c>
      <c r="AY1037" s="177" t="s">
        <v>171</v>
      </c>
    </row>
    <row r="1038" spans="2:51" s="182" customFormat="1" ht="12">
      <c r="B1038" s="183"/>
      <c r="D1038" s="176" t="s">
        <v>181</v>
      </c>
      <c r="E1038" s="184" t="s">
        <v>3</v>
      </c>
      <c r="F1038" s="185" t="s">
        <v>1237</v>
      </c>
      <c r="H1038" s="186">
        <v>4.2</v>
      </c>
      <c r="L1038" s="183"/>
      <c r="M1038" s="187"/>
      <c r="N1038" s="188"/>
      <c r="O1038" s="188"/>
      <c r="P1038" s="188"/>
      <c r="Q1038" s="188"/>
      <c r="R1038" s="188"/>
      <c r="S1038" s="188"/>
      <c r="T1038" s="189"/>
      <c r="AT1038" s="184" t="s">
        <v>181</v>
      </c>
      <c r="AU1038" s="184" t="s">
        <v>179</v>
      </c>
      <c r="AV1038" s="182" t="s">
        <v>179</v>
      </c>
      <c r="AW1038" s="182" t="s">
        <v>36</v>
      </c>
      <c r="AX1038" s="182" t="s">
        <v>75</v>
      </c>
      <c r="AY1038" s="184" t="s">
        <v>171</v>
      </c>
    </row>
    <row r="1039" spans="2:51" s="174" customFormat="1" ht="12">
      <c r="B1039" s="175"/>
      <c r="D1039" s="176" t="s">
        <v>181</v>
      </c>
      <c r="E1039" s="177" t="s">
        <v>3</v>
      </c>
      <c r="F1039" s="178" t="s">
        <v>1241</v>
      </c>
      <c r="H1039" s="177" t="s">
        <v>3</v>
      </c>
      <c r="L1039" s="175"/>
      <c r="M1039" s="179"/>
      <c r="N1039" s="180"/>
      <c r="O1039" s="180"/>
      <c r="P1039" s="180"/>
      <c r="Q1039" s="180"/>
      <c r="R1039" s="180"/>
      <c r="S1039" s="180"/>
      <c r="T1039" s="181"/>
      <c r="AT1039" s="177" t="s">
        <v>181</v>
      </c>
      <c r="AU1039" s="177" t="s">
        <v>179</v>
      </c>
      <c r="AV1039" s="174" t="s">
        <v>83</v>
      </c>
      <c r="AW1039" s="174" t="s">
        <v>36</v>
      </c>
      <c r="AX1039" s="174" t="s">
        <v>75</v>
      </c>
      <c r="AY1039" s="177" t="s">
        <v>171</v>
      </c>
    </row>
    <row r="1040" spans="2:51" s="182" customFormat="1" ht="12">
      <c r="B1040" s="183"/>
      <c r="D1040" s="176" t="s">
        <v>181</v>
      </c>
      <c r="E1040" s="184" t="s">
        <v>3</v>
      </c>
      <c r="F1040" s="185" t="s">
        <v>193</v>
      </c>
      <c r="H1040" s="186">
        <v>3</v>
      </c>
      <c r="L1040" s="183"/>
      <c r="M1040" s="187"/>
      <c r="N1040" s="188"/>
      <c r="O1040" s="188"/>
      <c r="P1040" s="188"/>
      <c r="Q1040" s="188"/>
      <c r="R1040" s="188"/>
      <c r="S1040" s="188"/>
      <c r="T1040" s="189"/>
      <c r="AT1040" s="184" t="s">
        <v>181</v>
      </c>
      <c r="AU1040" s="184" t="s">
        <v>179</v>
      </c>
      <c r="AV1040" s="182" t="s">
        <v>179</v>
      </c>
      <c r="AW1040" s="182" t="s">
        <v>36</v>
      </c>
      <c r="AX1040" s="182" t="s">
        <v>75</v>
      </c>
      <c r="AY1040" s="184" t="s">
        <v>171</v>
      </c>
    </row>
    <row r="1041" spans="2:51" s="174" customFormat="1" ht="12">
      <c r="B1041" s="175"/>
      <c r="D1041" s="176" t="s">
        <v>181</v>
      </c>
      <c r="E1041" s="177" t="s">
        <v>3</v>
      </c>
      <c r="F1041" s="178" t="s">
        <v>1242</v>
      </c>
      <c r="H1041" s="177" t="s">
        <v>3</v>
      </c>
      <c r="L1041" s="175"/>
      <c r="M1041" s="179"/>
      <c r="N1041" s="180"/>
      <c r="O1041" s="180"/>
      <c r="P1041" s="180"/>
      <c r="Q1041" s="180"/>
      <c r="R1041" s="180"/>
      <c r="S1041" s="180"/>
      <c r="T1041" s="181"/>
      <c r="AT1041" s="177" t="s">
        <v>181</v>
      </c>
      <c r="AU1041" s="177" t="s">
        <v>179</v>
      </c>
      <c r="AV1041" s="174" t="s">
        <v>83</v>
      </c>
      <c r="AW1041" s="174" t="s">
        <v>36</v>
      </c>
      <c r="AX1041" s="174" t="s">
        <v>75</v>
      </c>
      <c r="AY1041" s="177" t="s">
        <v>171</v>
      </c>
    </row>
    <row r="1042" spans="2:51" s="182" customFormat="1" ht="12">
      <c r="B1042" s="183"/>
      <c r="D1042" s="176" t="s">
        <v>181</v>
      </c>
      <c r="E1042" s="184" t="s">
        <v>3</v>
      </c>
      <c r="F1042" s="185" t="s">
        <v>1243</v>
      </c>
      <c r="H1042" s="186">
        <v>6.8</v>
      </c>
      <c r="L1042" s="183"/>
      <c r="M1042" s="187"/>
      <c r="N1042" s="188"/>
      <c r="O1042" s="188"/>
      <c r="P1042" s="188"/>
      <c r="Q1042" s="188"/>
      <c r="R1042" s="188"/>
      <c r="S1042" s="188"/>
      <c r="T1042" s="189"/>
      <c r="AT1042" s="184" t="s">
        <v>181</v>
      </c>
      <c r="AU1042" s="184" t="s">
        <v>179</v>
      </c>
      <c r="AV1042" s="182" t="s">
        <v>179</v>
      </c>
      <c r="AW1042" s="182" t="s">
        <v>36</v>
      </c>
      <c r="AX1042" s="182" t="s">
        <v>75</v>
      </c>
      <c r="AY1042" s="184" t="s">
        <v>171</v>
      </c>
    </row>
    <row r="1043" spans="2:51" s="190" customFormat="1" ht="12">
      <c r="B1043" s="191"/>
      <c r="D1043" s="176" t="s">
        <v>181</v>
      </c>
      <c r="E1043" s="192" t="s">
        <v>3</v>
      </c>
      <c r="F1043" s="193" t="s">
        <v>184</v>
      </c>
      <c r="H1043" s="194">
        <v>36.6</v>
      </c>
      <c r="L1043" s="191"/>
      <c r="M1043" s="195"/>
      <c r="N1043" s="196"/>
      <c r="O1043" s="196"/>
      <c r="P1043" s="196"/>
      <c r="Q1043" s="196"/>
      <c r="R1043" s="196"/>
      <c r="S1043" s="196"/>
      <c r="T1043" s="197"/>
      <c r="AT1043" s="192" t="s">
        <v>181</v>
      </c>
      <c r="AU1043" s="192" t="s">
        <v>179</v>
      </c>
      <c r="AV1043" s="190" t="s">
        <v>178</v>
      </c>
      <c r="AW1043" s="190" t="s">
        <v>36</v>
      </c>
      <c r="AX1043" s="190" t="s">
        <v>83</v>
      </c>
      <c r="AY1043" s="192" t="s">
        <v>171</v>
      </c>
    </row>
    <row r="1044" spans="1:65" s="92" customFormat="1" ht="21.75" customHeight="1">
      <c r="A1044" s="89"/>
      <c r="B1044" s="90"/>
      <c r="C1044" s="161" t="s">
        <v>1244</v>
      </c>
      <c r="D1044" s="161" t="s">
        <v>173</v>
      </c>
      <c r="E1044" s="162" t="s">
        <v>1245</v>
      </c>
      <c r="F1044" s="163" t="s">
        <v>1246</v>
      </c>
      <c r="G1044" s="164" t="s">
        <v>256</v>
      </c>
      <c r="H1044" s="165">
        <v>73.2</v>
      </c>
      <c r="I1044" s="75"/>
      <c r="J1044" s="166">
        <f>ROUND(I1044*H1044,2)</f>
        <v>0</v>
      </c>
      <c r="K1044" s="163" t="s">
        <v>3</v>
      </c>
      <c r="L1044" s="90"/>
      <c r="M1044" s="167" t="s">
        <v>3</v>
      </c>
      <c r="N1044" s="168" t="s">
        <v>47</v>
      </c>
      <c r="O1044" s="169"/>
      <c r="P1044" s="170">
        <f>O1044*H1044</f>
        <v>0</v>
      </c>
      <c r="Q1044" s="170">
        <v>0.0005</v>
      </c>
      <c r="R1044" s="170">
        <f>Q1044*H1044</f>
        <v>0.0366</v>
      </c>
      <c r="S1044" s="170">
        <v>0</v>
      </c>
      <c r="T1044" s="171">
        <f>S1044*H1044</f>
        <v>0</v>
      </c>
      <c r="U1044" s="89"/>
      <c r="V1044" s="89"/>
      <c r="W1044" s="89"/>
      <c r="X1044" s="89"/>
      <c r="Y1044" s="89"/>
      <c r="Z1044" s="89"/>
      <c r="AA1044" s="89"/>
      <c r="AB1044" s="89"/>
      <c r="AC1044" s="89"/>
      <c r="AD1044" s="89"/>
      <c r="AE1044" s="89"/>
      <c r="AR1044" s="172" t="s">
        <v>261</v>
      </c>
      <c r="AT1044" s="172" t="s">
        <v>173</v>
      </c>
      <c r="AU1044" s="172" t="s">
        <v>179</v>
      </c>
      <c r="AY1044" s="82" t="s">
        <v>171</v>
      </c>
      <c r="BE1044" s="173">
        <f>IF(N1044="základní",J1044,0)</f>
        <v>0</v>
      </c>
      <c r="BF1044" s="173">
        <f>IF(N1044="snížená",J1044,0)</f>
        <v>0</v>
      </c>
      <c r="BG1044" s="173">
        <f>IF(N1044="zákl. přenesená",J1044,0)</f>
        <v>0</v>
      </c>
      <c r="BH1044" s="173">
        <f>IF(N1044="sníž. přenesená",J1044,0)</f>
        <v>0</v>
      </c>
      <c r="BI1044" s="173">
        <f>IF(N1044="nulová",J1044,0)</f>
        <v>0</v>
      </c>
      <c r="BJ1044" s="82" t="s">
        <v>179</v>
      </c>
      <c r="BK1044" s="173">
        <f>ROUND(I1044*H1044,2)</f>
        <v>0</v>
      </c>
      <c r="BL1044" s="82" t="s">
        <v>261</v>
      </c>
      <c r="BM1044" s="172" t="s">
        <v>1247</v>
      </c>
    </row>
    <row r="1045" spans="2:51" s="174" customFormat="1" ht="12">
      <c r="B1045" s="175"/>
      <c r="D1045" s="176" t="s">
        <v>181</v>
      </c>
      <c r="E1045" s="177" t="s">
        <v>3</v>
      </c>
      <c r="F1045" s="178" t="s">
        <v>1248</v>
      </c>
      <c r="H1045" s="177" t="s">
        <v>3</v>
      </c>
      <c r="L1045" s="175"/>
      <c r="M1045" s="179"/>
      <c r="N1045" s="180"/>
      <c r="O1045" s="180"/>
      <c r="P1045" s="180"/>
      <c r="Q1045" s="180"/>
      <c r="R1045" s="180"/>
      <c r="S1045" s="180"/>
      <c r="T1045" s="181"/>
      <c r="AT1045" s="177" t="s">
        <v>181</v>
      </c>
      <c r="AU1045" s="177" t="s">
        <v>179</v>
      </c>
      <c r="AV1045" s="174" t="s">
        <v>83</v>
      </c>
      <c r="AW1045" s="174" t="s">
        <v>36</v>
      </c>
      <c r="AX1045" s="174" t="s">
        <v>75</v>
      </c>
      <c r="AY1045" s="177" t="s">
        <v>171</v>
      </c>
    </row>
    <row r="1046" spans="2:51" s="174" customFormat="1" ht="12">
      <c r="B1046" s="175"/>
      <c r="D1046" s="176" t="s">
        <v>181</v>
      </c>
      <c r="E1046" s="177" t="s">
        <v>3</v>
      </c>
      <c r="F1046" s="178" t="s">
        <v>1235</v>
      </c>
      <c r="H1046" s="177" t="s">
        <v>3</v>
      </c>
      <c r="L1046" s="175"/>
      <c r="M1046" s="179"/>
      <c r="N1046" s="180"/>
      <c r="O1046" s="180"/>
      <c r="P1046" s="180"/>
      <c r="Q1046" s="180"/>
      <c r="R1046" s="180"/>
      <c r="S1046" s="180"/>
      <c r="T1046" s="181"/>
      <c r="AT1046" s="177" t="s">
        <v>181</v>
      </c>
      <c r="AU1046" s="177" t="s">
        <v>179</v>
      </c>
      <c r="AV1046" s="174" t="s">
        <v>83</v>
      </c>
      <c r="AW1046" s="174" t="s">
        <v>36</v>
      </c>
      <c r="AX1046" s="174" t="s">
        <v>75</v>
      </c>
      <c r="AY1046" s="177" t="s">
        <v>171</v>
      </c>
    </row>
    <row r="1047" spans="2:51" s="182" customFormat="1" ht="12">
      <c r="B1047" s="183"/>
      <c r="D1047" s="176" t="s">
        <v>181</v>
      </c>
      <c r="E1047" s="184" t="s">
        <v>3</v>
      </c>
      <c r="F1047" s="185" t="s">
        <v>1249</v>
      </c>
      <c r="H1047" s="186">
        <v>20</v>
      </c>
      <c r="L1047" s="183"/>
      <c r="M1047" s="187"/>
      <c r="N1047" s="188"/>
      <c r="O1047" s="188"/>
      <c r="P1047" s="188"/>
      <c r="Q1047" s="188"/>
      <c r="R1047" s="188"/>
      <c r="S1047" s="188"/>
      <c r="T1047" s="189"/>
      <c r="AT1047" s="184" t="s">
        <v>181</v>
      </c>
      <c r="AU1047" s="184" t="s">
        <v>179</v>
      </c>
      <c r="AV1047" s="182" t="s">
        <v>179</v>
      </c>
      <c r="AW1047" s="182" t="s">
        <v>36</v>
      </c>
      <c r="AX1047" s="182" t="s">
        <v>75</v>
      </c>
      <c r="AY1047" s="184" t="s">
        <v>171</v>
      </c>
    </row>
    <row r="1048" spans="2:51" s="174" customFormat="1" ht="12">
      <c r="B1048" s="175"/>
      <c r="D1048" s="176" t="s">
        <v>181</v>
      </c>
      <c r="E1048" s="177" t="s">
        <v>3</v>
      </c>
      <c r="F1048" s="178" t="s">
        <v>1236</v>
      </c>
      <c r="H1048" s="177" t="s">
        <v>3</v>
      </c>
      <c r="L1048" s="175"/>
      <c r="M1048" s="179"/>
      <c r="N1048" s="180"/>
      <c r="O1048" s="180"/>
      <c r="P1048" s="180"/>
      <c r="Q1048" s="180"/>
      <c r="R1048" s="180"/>
      <c r="S1048" s="180"/>
      <c r="T1048" s="181"/>
      <c r="AT1048" s="177" t="s">
        <v>181</v>
      </c>
      <c r="AU1048" s="177" t="s">
        <v>179</v>
      </c>
      <c r="AV1048" s="174" t="s">
        <v>83</v>
      </c>
      <c r="AW1048" s="174" t="s">
        <v>36</v>
      </c>
      <c r="AX1048" s="174" t="s">
        <v>75</v>
      </c>
      <c r="AY1048" s="177" t="s">
        <v>171</v>
      </c>
    </row>
    <row r="1049" spans="2:51" s="182" customFormat="1" ht="12">
      <c r="B1049" s="183"/>
      <c r="D1049" s="176" t="s">
        <v>181</v>
      </c>
      <c r="E1049" s="184" t="s">
        <v>3</v>
      </c>
      <c r="F1049" s="185" t="s">
        <v>1250</v>
      </c>
      <c r="H1049" s="186">
        <v>8.4</v>
      </c>
      <c r="L1049" s="183"/>
      <c r="M1049" s="187"/>
      <c r="N1049" s="188"/>
      <c r="O1049" s="188"/>
      <c r="P1049" s="188"/>
      <c r="Q1049" s="188"/>
      <c r="R1049" s="188"/>
      <c r="S1049" s="188"/>
      <c r="T1049" s="189"/>
      <c r="AT1049" s="184" t="s">
        <v>181</v>
      </c>
      <c r="AU1049" s="184" t="s">
        <v>179</v>
      </c>
      <c r="AV1049" s="182" t="s">
        <v>179</v>
      </c>
      <c r="AW1049" s="182" t="s">
        <v>36</v>
      </c>
      <c r="AX1049" s="182" t="s">
        <v>75</v>
      </c>
      <c r="AY1049" s="184" t="s">
        <v>171</v>
      </c>
    </row>
    <row r="1050" spans="2:51" s="174" customFormat="1" ht="12">
      <c r="B1050" s="175"/>
      <c r="D1050" s="176" t="s">
        <v>181</v>
      </c>
      <c r="E1050" s="177" t="s">
        <v>3</v>
      </c>
      <c r="F1050" s="178" t="s">
        <v>1238</v>
      </c>
      <c r="H1050" s="177" t="s">
        <v>3</v>
      </c>
      <c r="L1050" s="175"/>
      <c r="M1050" s="179"/>
      <c r="N1050" s="180"/>
      <c r="O1050" s="180"/>
      <c r="P1050" s="180"/>
      <c r="Q1050" s="180"/>
      <c r="R1050" s="180"/>
      <c r="S1050" s="180"/>
      <c r="T1050" s="181"/>
      <c r="AT1050" s="177" t="s">
        <v>181</v>
      </c>
      <c r="AU1050" s="177" t="s">
        <v>179</v>
      </c>
      <c r="AV1050" s="174" t="s">
        <v>83</v>
      </c>
      <c r="AW1050" s="174" t="s">
        <v>36</v>
      </c>
      <c r="AX1050" s="174" t="s">
        <v>75</v>
      </c>
      <c r="AY1050" s="177" t="s">
        <v>171</v>
      </c>
    </row>
    <row r="1051" spans="2:51" s="182" customFormat="1" ht="12">
      <c r="B1051" s="183"/>
      <c r="D1051" s="176" t="s">
        <v>181</v>
      </c>
      <c r="E1051" s="184" t="s">
        <v>3</v>
      </c>
      <c r="F1051" s="185" t="s">
        <v>1250</v>
      </c>
      <c r="H1051" s="186">
        <v>8.4</v>
      </c>
      <c r="L1051" s="183"/>
      <c r="M1051" s="187"/>
      <c r="N1051" s="188"/>
      <c r="O1051" s="188"/>
      <c r="P1051" s="188"/>
      <c r="Q1051" s="188"/>
      <c r="R1051" s="188"/>
      <c r="S1051" s="188"/>
      <c r="T1051" s="189"/>
      <c r="AT1051" s="184" t="s">
        <v>181</v>
      </c>
      <c r="AU1051" s="184" t="s">
        <v>179</v>
      </c>
      <c r="AV1051" s="182" t="s">
        <v>179</v>
      </c>
      <c r="AW1051" s="182" t="s">
        <v>36</v>
      </c>
      <c r="AX1051" s="182" t="s">
        <v>75</v>
      </c>
      <c r="AY1051" s="184" t="s">
        <v>171</v>
      </c>
    </row>
    <row r="1052" spans="2:51" s="174" customFormat="1" ht="12">
      <c r="B1052" s="175"/>
      <c r="D1052" s="176" t="s">
        <v>181</v>
      </c>
      <c r="E1052" s="177" t="s">
        <v>3</v>
      </c>
      <c r="F1052" s="178" t="s">
        <v>1239</v>
      </c>
      <c r="H1052" s="177" t="s">
        <v>3</v>
      </c>
      <c r="L1052" s="175"/>
      <c r="M1052" s="179"/>
      <c r="N1052" s="180"/>
      <c r="O1052" s="180"/>
      <c r="P1052" s="180"/>
      <c r="Q1052" s="180"/>
      <c r="R1052" s="180"/>
      <c r="S1052" s="180"/>
      <c r="T1052" s="181"/>
      <c r="AT1052" s="177" t="s">
        <v>181</v>
      </c>
      <c r="AU1052" s="177" t="s">
        <v>179</v>
      </c>
      <c r="AV1052" s="174" t="s">
        <v>83</v>
      </c>
      <c r="AW1052" s="174" t="s">
        <v>36</v>
      </c>
      <c r="AX1052" s="174" t="s">
        <v>75</v>
      </c>
      <c r="AY1052" s="177" t="s">
        <v>171</v>
      </c>
    </row>
    <row r="1053" spans="2:51" s="182" customFormat="1" ht="12">
      <c r="B1053" s="183"/>
      <c r="D1053" s="176" t="s">
        <v>181</v>
      </c>
      <c r="E1053" s="184" t="s">
        <v>3</v>
      </c>
      <c r="F1053" s="185" t="s">
        <v>1250</v>
      </c>
      <c r="H1053" s="186">
        <v>8.4</v>
      </c>
      <c r="L1053" s="183"/>
      <c r="M1053" s="187"/>
      <c r="N1053" s="188"/>
      <c r="O1053" s="188"/>
      <c r="P1053" s="188"/>
      <c r="Q1053" s="188"/>
      <c r="R1053" s="188"/>
      <c r="S1053" s="188"/>
      <c r="T1053" s="189"/>
      <c r="AT1053" s="184" t="s">
        <v>181</v>
      </c>
      <c r="AU1053" s="184" t="s">
        <v>179</v>
      </c>
      <c r="AV1053" s="182" t="s">
        <v>179</v>
      </c>
      <c r="AW1053" s="182" t="s">
        <v>36</v>
      </c>
      <c r="AX1053" s="182" t="s">
        <v>75</v>
      </c>
      <c r="AY1053" s="184" t="s">
        <v>171</v>
      </c>
    </row>
    <row r="1054" spans="2:51" s="174" customFormat="1" ht="12">
      <c r="B1054" s="175"/>
      <c r="D1054" s="176" t="s">
        <v>181</v>
      </c>
      <c r="E1054" s="177" t="s">
        <v>3</v>
      </c>
      <c r="F1054" s="178" t="s">
        <v>1240</v>
      </c>
      <c r="H1054" s="177" t="s">
        <v>3</v>
      </c>
      <c r="L1054" s="175"/>
      <c r="M1054" s="179"/>
      <c r="N1054" s="180"/>
      <c r="O1054" s="180"/>
      <c r="P1054" s="180"/>
      <c r="Q1054" s="180"/>
      <c r="R1054" s="180"/>
      <c r="S1054" s="180"/>
      <c r="T1054" s="181"/>
      <c r="AT1054" s="177" t="s">
        <v>181</v>
      </c>
      <c r="AU1054" s="177" t="s">
        <v>179</v>
      </c>
      <c r="AV1054" s="174" t="s">
        <v>83</v>
      </c>
      <c r="AW1054" s="174" t="s">
        <v>36</v>
      </c>
      <c r="AX1054" s="174" t="s">
        <v>75</v>
      </c>
      <c r="AY1054" s="177" t="s">
        <v>171</v>
      </c>
    </row>
    <row r="1055" spans="2:51" s="182" customFormat="1" ht="12">
      <c r="B1055" s="183"/>
      <c r="D1055" s="176" t="s">
        <v>181</v>
      </c>
      <c r="E1055" s="184" t="s">
        <v>3</v>
      </c>
      <c r="F1055" s="185" t="s">
        <v>1250</v>
      </c>
      <c r="H1055" s="186">
        <v>8.4</v>
      </c>
      <c r="L1055" s="183"/>
      <c r="M1055" s="187"/>
      <c r="N1055" s="188"/>
      <c r="O1055" s="188"/>
      <c r="P1055" s="188"/>
      <c r="Q1055" s="188"/>
      <c r="R1055" s="188"/>
      <c r="S1055" s="188"/>
      <c r="T1055" s="189"/>
      <c r="AT1055" s="184" t="s">
        <v>181</v>
      </c>
      <c r="AU1055" s="184" t="s">
        <v>179</v>
      </c>
      <c r="AV1055" s="182" t="s">
        <v>179</v>
      </c>
      <c r="AW1055" s="182" t="s">
        <v>36</v>
      </c>
      <c r="AX1055" s="182" t="s">
        <v>75</v>
      </c>
      <c r="AY1055" s="184" t="s">
        <v>171</v>
      </c>
    </row>
    <row r="1056" spans="2:51" s="174" customFormat="1" ht="12">
      <c r="B1056" s="175"/>
      <c r="D1056" s="176" t="s">
        <v>181</v>
      </c>
      <c r="E1056" s="177" t="s">
        <v>3</v>
      </c>
      <c r="F1056" s="178" t="s">
        <v>1241</v>
      </c>
      <c r="H1056" s="177" t="s">
        <v>3</v>
      </c>
      <c r="L1056" s="175"/>
      <c r="M1056" s="179"/>
      <c r="N1056" s="180"/>
      <c r="O1056" s="180"/>
      <c r="P1056" s="180"/>
      <c r="Q1056" s="180"/>
      <c r="R1056" s="180"/>
      <c r="S1056" s="180"/>
      <c r="T1056" s="181"/>
      <c r="AT1056" s="177" t="s">
        <v>181</v>
      </c>
      <c r="AU1056" s="177" t="s">
        <v>179</v>
      </c>
      <c r="AV1056" s="174" t="s">
        <v>83</v>
      </c>
      <c r="AW1056" s="174" t="s">
        <v>36</v>
      </c>
      <c r="AX1056" s="174" t="s">
        <v>75</v>
      </c>
      <c r="AY1056" s="177" t="s">
        <v>171</v>
      </c>
    </row>
    <row r="1057" spans="2:51" s="182" customFormat="1" ht="12">
      <c r="B1057" s="183"/>
      <c r="D1057" s="176" t="s">
        <v>181</v>
      </c>
      <c r="E1057" s="184" t="s">
        <v>3</v>
      </c>
      <c r="F1057" s="185" t="s">
        <v>1251</v>
      </c>
      <c r="H1057" s="186">
        <v>6</v>
      </c>
      <c r="L1057" s="183"/>
      <c r="M1057" s="187"/>
      <c r="N1057" s="188"/>
      <c r="O1057" s="188"/>
      <c r="P1057" s="188"/>
      <c r="Q1057" s="188"/>
      <c r="R1057" s="188"/>
      <c r="S1057" s="188"/>
      <c r="T1057" s="189"/>
      <c r="AT1057" s="184" t="s">
        <v>181</v>
      </c>
      <c r="AU1057" s="184" t="s">
        <v>179</v>
      </c>
      <c r="AV1057" s="182" t="s">
        <v>179</v>
      </c>
      <c r="AW1057" s="182" t="s">
        <v>36</v>
      </c>
      <c r="AX1057" s="182" t="s">
        <v>75</v>
      </c>
      <c r="AY1057" s="184" t="s">
        <v>171</v>
      </c>
    </row>
    <row r="1058" spans="2:51" s="174" customFormat="1" ht="12">
      <c r="B1058" s="175"/>
      <c r="D1058" s="176" t="s">
        <v>181</v>
      </c>
      <c r="E1058" s="177" t="s">
        <v>3</v>
      </c>
      <c r="F1058" s="178" t="s">
        <v>1242</v>
      </c>
      <c r="H1058" s="177" t="s">
        <v>3</v>
      </c>
      <c r="L1058" s="175"/>
      <c r="M1058" s="179"/>
      <c r="N1058" s="180"/>
      <c r="O1058" s="180"/>
      <c r="P1058" s="180"/>
      <c r="Q1058" s="180"/>
      <c r="R1058" s="180"/>
      <c r="S1058" s="180"/>
      <c r="T1058" s="181"/>
      <c r="AT1058" s="177" t="s">
        <v>181</v>
      </c>
      <c r="AU1058" s="177" t="s">
        <v>179</v>
      </c>
      <c r="AV1058" s="174" t="s">
        <v>83</v>
      </c>
      <c r="AW1058" s="174" t="s">
        <v>36</v>
      </c>
      <c r="AX1058" s="174" t="s">
        <v>75</v>
      </c>
      <c r="AY1058" s="177" t="s">
        <v>171</v>
      </c>
    </row>
    <row r="1059" spans="2:51" s="182" customFormat="1" ht="12">
      <c r="B1059" s="183"/>
      <c r="D1059" s="176" t="s">
        <v>181</v>
      </c>
      <c r="E1059" s="184" t="s">
        <v>3</v>
      </c>
      <c r="F1059" s="185" t="s">
        <v>1252</v>
      </c>
      <c r="H1059" s="186">
        <v>13.6</v>
      </c>
      <c r="L1059" s="183"/>
      <c r="M1059" s="187"/>
      <c r="N1059" s="188"/>
      <c r="O1059" s="188"/>
      <c r="P1059" s="188"/>
      <c r="Q1059" s="188"/>
      <c r="R1059" s="188"/>
      <c r="S1059" s="188"/>
      <c r="T1059" s="189"/>
      <c r="AT1059" s="184" t="s">
        <v>181</v>
      </c>
      <c r="AU1059" s="184" t="s">
        <v>179</v>
      </c>
      <c r="AV1059" s="182" t="s">
        <v>179</v>
      </c>
      <c r="AW1059" s="182" t="s">
        <v>36</v>
      </c>
      <c r="AX1059" s="182" t="s">
        <v>75</v>
      </c>
      <c r="AY1059" s="184" t="s">
        <v>171</v>
      </c>
    </row>
    <row r="1060" spans="2:51" s="190" customFormat="1" ht="12">
      <c r="B1060" s="191"/>
      <c r="D1060" s="176" t="s">
        <v>181</v>
      </c>
      <c r="E1060" s="192" t="s">
        <v>3</v>
      </c>
      <c r="F1060" s="193" t="s">
        <v>184</v>
      </c>
      <c r="H1060" s="194">
        <v>73.2</v>
      </c>
      <c r="L1060" s="191"/>
      <c r="M1060" s="195"/>
      <c r="N1060" s="196"/>
      <c r="O1060" s="196"/>
      <c r="P1060" s="196"/>
      <c r="Q1060" s="196"/>
      <c r="R1060" s="196"/>
      <c r="S1060" s="196"/>
      <c r="T1060" s="197"/>
      <c r="AT1060" s="192" t="s">
        <v>181</v>
      </c>
      <c r="AU1060" s="192" t="s">
        <v>179</v>
      </c>
      <c r="AV1060" s="190" t="s">
        <v>178</v>
      </c>
      <c r="AW1060" s="190" t="s">
        <v>36</v>
      </c>
      <c r="AX1060" s="190" t="s">
        <v>83</v>
      </c>
      <c r="AY1060" s="192" t="s">
        <v>171</v>
      </c>
    </row>
    <row r="1061" spans="1:65" s="92" customFormat="1" ht="16.5" customHeight="1">
      <c r="A1061" s="89"/>
      <c r="B1061" s="90"/>
      <c r="C1061" s="161" t="s">
        <v>1253</v>
      </c>
      <c r="D1061" s="161" t="s">
        <v>173</v>
      </c>
      <c r="E1061" s="162" t="s">
        <v>1254</v>
      </c>
      <c r="F1061" s="163" t="s">
        <v>1255</v>
      </c>
      <c r="G1061" s="164" t="s">
        <v>256</v>
      </c>
      <c r="H1061" s="165">
        <v>52.5</v>
      </c>
      <c r="I1061" s="75"/>
      <c r="J1061" s="166">
        <f>ROUND(I1061*H1061,2)</f>
        <v>0</v>
      </c>
      <c r="K1061" s="163" t="s">
        <v>177</v>
      </c>
      <c r="L1061" s="90"/>
      <c r="M1061" s="167" t="s">
        <v>3</v>
      </c>
      <c r="N1061" s="168" t="s">
        <v>47</v>
      </c>
      <c r="O1061" s="169"/>
      <c r="P1061" s="170">
        <f>O1061*H1061</f>
        <v>0</v>
      </c>
      <c r="Q1061" s="170">
        <v>0.00079</v>
      </c>
      <c r="R1061" s="170">
        <f>Q1061*H1061</f>
        <v>0.041475</v>
      </c>
      <c r="S1061" s="170">
        <v>0</v>
      </c>
      <c r="T1061" s="171">
        <f>S1061*H1061</f>
        <v>0</v>
      </c>
      <c r="U1061" s="89"/>
      <c r="V1061" s="89"/>
      <c r="W1061" s="89"/>
      <c r="X1061" s="89"/>
      <c r="Y1061" s="89"/>
      <c r="Z1061" s="89"/>
      <c r="AA1061" s="89"/>
      <c r="AB1061" s="89"/>
      <c r="AC1061" s="89"/>
      <c r="AD1061" s="89"/>
      <c r="AE1061" s="89"/>
      <c r="AR1061" s="172" t="s">
        <v>261</v>
      </c>
      <c r="AT1061" s="172" t="s">
        <v>173</v>
      </c>
      <c r="AU1061" s="172" t="s">
        <v>179</v>
      </c>
      <c r="AY1061" s="82" t="s">
        <v>171</v>
      </c>
      <c r="BE1061" s="173">
        <f>IF(N1061="základní",J1061,0)</f>
        <v>0</v>
      </c>
      <c r="BF1061" s="173">
        <f>IF(N1061="snížená",J1061,0)</f>
        <v>0</v>
      </c>
      <c r="BG1061" s="173">
        <f>IF(N1061="zákl. přenesená",J1061,0)</f>
        <v>0</v>
      </c>
      <c r="BH1061" s="173">
        <f>IF(N1061="sníž. přenesená",J1061,0)</f>
        <v>0</v>
      </c>
      <c r="BI1061" s="173">
        <f>IF(N1061="nulová",J1061,0)</f>
        <v>0</v>
      </c>
      <c r="BJ1061" s="82" t="s">
        <v>179</v>
      </c>
      <c r="BK1061" s="173">
        <f>ROUND(I1061*H1061,2)</f>
        <v>0</v>
      </c>
      <c r="BL1061" s="82" t="s">
        <v>261</v>
      </c>
      <c r="BM1061" s="172" t="s">
        <v>1256</v>
      </c>
    </row>
    <row r="1062" spans="2:51" s="174" customFormat="1" ht="12">
      <c r="B1062" s="175"/>
      <c r="D1062" s="176" t="s">
        <v>181</v>
      </c>
      <c r="E1062" s="177" t="s">
        <v>3</v>
      </c>
      <c r="F1062" s="178" t="s">
        <v>1257</v>
      </c>
      <c r="H1062" s="177" t="s">
        <v>3</v>
      </c>
      <c r="L1062" s="175"/>
      <c r="M1062" s="179"/>
      <c r="N1062" s="180"/>
      <c r="O1062" s="180"/>
      <c r="P1062" s="180"/>
      <c r="Q1062" s="180"/>
      <c r="R1062" s="180"/>
      <c r="S1062" s="180"/>
      <c r="T1062" s="181"/>
      <c r="AT1062" s="177" t="s">
        <v>181</v>
      </c>
      <c r="AU1062" s="177" t="s">
        <v>179</v>
      </c>
      <c r="AV1062" s="174" t="s">
        <v>83</v>
      </c>
      <c r="AW1062" s="174" t="s">
        <v>36</v>
      </c>
      <c r="AX1062" s="174" t="s">
        <v>75</v>
      </c>
      <c r="AY1062" s="177" t="s">
        <v>171</v>
      </c>
    </row>
    <row r="1063" spans="2:51" s="182" customFormat="1" ht="12">
      <c r="B1063" s="183"/>
      <c r="D1063" s="176" t="s">
        <v>181</v>
      </c>
      <c r="E1063" s="184" t="s">
        <v>3</v>
      </c>
      <c r="F1063" s="185" t="s">
        <v>738</v>
      </c>
      <c r="H1063" s="186">
        <v>10</v>
      </c>
      <c r="L1063" s="183"/>
      <c r="M1063" s="187"/>
      <c r="N1063" s="188"/>
      <c r="O1063" s="188"/>
      <c r="P1063" s="188"/>
      <c r="Q1063" s="188"/>
      <c r="R1063" s="188"/>
      <c r="S1063" s="188"/>
      <c r="T1063" s="189"/>
      <c r="AT1063" s="184" t="s">
        <v>181</v>
      </c>
      <c r="AU1063" s="184" t="s">
        <v>179</v>
      </c>
      <c r="AV1063" s="182" t="s">
        <v>179</v>
      </c>
      <c r="AW1063" s="182" t="s">
        <v>36</v>
      </c>
      <c r="AX1063" s="182" t="s">
        <v>75</v>
      </c>
      <c r="AY1063" s="184" t="s">
        <v>171</v>
      </c>
    </row>
    <row r="1064" spans="2:51" s="174" customFormat="1" ht="12">
      <c r="B1064" s="175"/>
      <c r="D1064" s="176" t="s">
        <v>181</v>
      </c>
      <c r="E1064" s="177" t="s">
        <v>3</v>
      </c>
      <c r="F1064" s="178" t="s">
        <v>1258</v>
      </c>
      <c r="H1064" s="177" t="s">
        <v>3</v>
      </c>
      <c r="L1064" s="175"/>
      <c r="M1064" s="179"/>
      <c r="N1064" s="180"/>
      <c r="O1064" s="180"/>
      <c r="P1064" s="180"/>
      <c r="Q1064" s="180"/>
      <c r="R1064" s="180"/>
      <c r="S1064" s="180"/>
      <c r="T1064" s="181"/>
      <c r="AT1064" s="177" t="s">
        <v>181</v>
      </c>
      <c r="AU1064" s="177" t="s">
        <v>179</v>
      </c>
      <c r="AV1064" s="174" t="s">
        <v>83</v>
      </c>
      <c r="AW1064" s="174" t="s">
        <v>36</v>
      </c>
      <c r="AX1064" s="174" t="s">
        <v>75</v>
      </c>
      <c r="AY1064" s="177" t="s">
        <v>171</v>
      </c>
    </row>
    <row r="1065" spans="2:51" s="182" customFormat="1" ht="12">
      <c r="B1065" s="183"/>
      <c r="D1065" s="176" t="s">
        <v>181</v>
      </c>
      <c r="E1065" s="184" t="s">
        <v>3</v>
      </c>
      <c r="F1065" s="185" t="s">
        <v>739</v>
      </c>
      <c r="H1065" s="186">
        <v>1.5</v>
      </c>
      <c r="L1065" s="183"/>
      <c r="M1065" s="187"/>
      <c r="N1065" s="188"/>
      <c r="O1065" s="188"/>
      <c r="P1065" s="188"/>
      <c r="Q1065" s="188"/>
      <c r="R1065" s="188"/>
      <c r="S1065" s="188"/>
      <c r="T1065" s="189"/>
      <c r="AT1065" s="184" t="s">
        <v>181</v>
      </c>
      <c r="AU1065" s="184" t="s">
        <v>179</v>
      </c>
      <c r="AV1065" s="182" t="s">
        <v>179</v>
      </c>
      <c r="AW1065" s="182" t="s">
        <v>36</v>
      </c>
      <c r="AX1065" s="182" t="s">
        <v>75</v>
      </c>
      <c r="AY1065" s="184" t="s">
        <v>171</v>
      </c>
    </row>
    <row r="1066" spans="2:51" s="174" customFormat="1" ht="12">
      <c r="B1066" s="175"/>
      <c r="D1066" s="176" t="s">
        <v>181</v>
      </c>
      <c r="E1066" s="177" t="s">
        <v>3</v>
      </c>
      <c r="F1066" s="178" t="s">
        <v>1259</v>
      </c>
      <c r="H1066" s="177" t="s">
        <v>3</v>
      </c>
      <c r="L1066" s="175"/>
      <c r="M1066" s="179"/>
      <c r="N1066" s="180"/>
      <c r="O1066" s="180"/>
      <c r="P1066" s="180"/>
      <c r="Q1066" s="180"/>
      <c r="R1066" s="180"/>
      <c r="S1066" s="180"/>
      <c r="T1066" s="181"/>
      <c r="AT1066" s="177" t="s">
        <v>181</v>
      </c>
      <c r="AU1066" s="177" t="s">
        <v>179</v>
      </c>
      <c r="AV1066" s="174" t="s">
        <v>83</v>
      </c>
      <c r="AW1066" s="174" t="s">
        <v>36</v>
      </c>
      <c r="AX1066" s="174" t="s">
        <v>75</v>
      </c>
      <c r="AY1066" s="177" t="s">
        <v>171</v>
      </c>
    </row>
    <row r="1067" spans="2:51" s="182" customFormat="1" ht="12">
      <c r="B1067" s="183"/>
      <c r="D1067" s="176" t="s">
        <v>181</v>
      </c>
      <c r="E1067" s="184" t="s">
        <v>3</v>
      </c>
      <c r="F1067" s="185" t="s">
        <v>740</v>
      </c>
      <c r="H1067" s="186">
        <v>9</v>
      </c>
      <c r="L1067" s="183"/>
      <c r="M1067" s="187"/>
      <c r="N1067" s="188"/>
      <c r="O1067" s="188"/>
      <c r="P1067" s="188"/>
      <c r="Q1067" s="188"/>
      <c r="R1067" s="188"/>
      <c r="S1067" s="188"/>
      <c r="T1067" s="189"/>
      <c r="AT1067" s="184" t="s">
        <v>181</v>
      </c>
      <c r="AU1067" s="184" t="s">
        <v>179</v>
      </c>
      <c r="AV1067" s="182" t="s">
        <v>179</v>
      </c>
      <c r="AW1067" s="182" t="s">
        <v>36</v>
      </c>
      <c r="AX1067" s="182" t="s">
        <v>75</v>
      </c>
      <c r="AY1067" s="184" t="s">
        <v>171</v>
      </c>
    </row>
    <row r="1068" spans="2:51" s="174" customFormat="1" ht="12">
      <c r="B1068" s="175"/>
      <c r="D1068" s="176" t="s">
        <v>181</v>
      </c>
      <c r="E1068" s="177" t="s">
        <v>3</v>
      </c>
      <c r="F1068" s="178" t="s">
        <v>1260</v>
      </c>
      <c r="H1068" s="177" t="s">
        <v>3</v>
      </c>
      <c r="L1068" s="175"/>
      <c r="M1068" s="179"/>
      <c r="N1068" s="180"/>
      <c r="O1068" s="180"/>
      <c r="P1068" s="180"/>
      <c r="Q1068" s="180"/>
      <c r="R1068" s="180"/>
      <c r="S1068" s="180"/>
      <c r="T1068" s="181"/>
      <c r="AT1068" s="177" t="s">
        <v>181</v>
      </c>
      <c r="AU1068" s="177" t="s">
        <v>179</v>
      </c>
      <c r="AV1068" s="174" t="s">
        <v>83</v>
      </c>
      <c r="AW1068" s="174" t="s">
        <v>36</v>
      </c>
      <c r="AX1068" s="174" t="s">
        <v>75</v>
      </c>
      <c r="AY1068" s="177" t="s">
        <v>171</v>
      </c>
    </row>
    <row r="1069" spans="2:51" s="182" customFormat="1" ht="12">
      <c r="B1069" s="183"/>
      <c r="D1069" s="176" t="s">
        <v>181</v>
      </c>
      <c r="E1069" s="184" t="s">
        <v>3</v>
      </c>
      <c r="F1069" s="185" t="s">
        <v>742</v>
      </c>
      <c r="H1069" s="186">
        <v>32</v>
      </c>
      <c r="L1069" s="183"/>
      <c r="M1069" s="187"/>
      <c r="N1069" s="188"/>
      <c r="O1069" s="188"/>
      <c r="P1069" s="188"/>
      <c r="Q1069" s="188"/>
      <c r="R1069" s="188"/>
      <c r="S1069" s="188"/>
      <c r="T1069" s="189"/>
      <c r="AT1069" s="184" t="s">
        <v>181</v>
      </c>
      <c r="AU1069" s="184" t="s">
        <v>179</v>
      </c>
      <c r="AV1069" s="182" t="s">
        <v>179</v>
      </c>
      <c r="AW1069" s="182" t="s">
        <v>36</v>
      </c>
      <c r="AX1069" s="182" t="s">
        <v>75</v>
      </c>
      <c r="AY1069" s="184" t="s">
        <v>171</v>
      </c>
    </row>
    <row r="1070" spans="2:51" s="190" customFormat="1" ht="12">
      <c r="B1070" s="191"/>
      <c r="D1070" s="176" t="s">
        <v>181</v>
      </c>
      <c r="E1070" s="192" t="s">
        <v>3</v>
      </c>
      <c r="F1070" s="193" t="s">
        <v>184</v>
      </c>
      <c r="H1070" s="194">
        <v>52.5</v>
      </c>
      <c r="L1070" s="191"/>
      <c r="M1070" s="195"/>
      <c r="N1070" s="196"/>
      <c r="O1070" s="196"/>
      <c r="P1070" s="196"/>
      <c r="Q1070" s="196"/>
      <c r="R1070" s="196"/>
      <c r="S1070" s="196"/>
      <c r="T1070" s="197"/>
      <c r="AT1070" s="192" t="s">
        <v>181</v>
      </c>
      <c r="AU1070" s="192" t="s">
        <v>179</v>
      </c>
      <c r="AV1070" s="190" t="s">
        <v>178</v>
      </c>
      <c r="AW1070" s="190" t="s">
        <v>36</v>
      </c>
      <c r="AX1070" s="190" t="s">
        <v>83</v>
      </c>
      <c r="AY1070" s="192" t="s">
        <v>171</v>
      </c>
    </row>
    <row r="1071" spans="1:65" s="92" customFormat="1" ht="21.75" customHeight="1">
      <c r="A1071" s="89"/>
      <c r="B1071" s="90"/>
      <c r="C1071" s="161" t="s">
        <v>1261</v>
      </c>
      <c r="D1071" s="161" t="s">
        <v>173</v>
      </c>
      <c r="E1071" s="162" t="s">
        <v>1262</v>
      </c>
      <c r="F1071" s="163" t="s">
        <v>1263</v>
      </c>
      <c r="G1071" s="164" t="s">
        <v>256</v>
      </c>
      <c r="H1071" s="165">
        <v>11</v>
      </c>
      <c r="I1071" s="75"/>
      <c r="J1071" s="166">
        <f>ROUND(I1071*H1071,2)</f>
        <v>0</v>
      </c>
      <c r="K1071" s="163" t="s">
        <v>3</v>
      </c>
      <c r="L1071" s="90"/>
      <c r="M1071" s="167" t="s">
        <v>3</v>
      </c>
      <c r="N1071" s="168" t="s">
        <v>47</v>
      </c>
      <c r="O1071" s="169"/>
      <c r="P1071" s="170">
        <f>O1071*H1071</f>
        <v>0</v>
      </c>
      <c r="Q1071" s="170">
        <v>0.00079</v>
      </c>
      <c r="R1071" s="170">
        <f>Q1071*H1071</f>
        <v>0.00869</v>
      </c>
      <c r="S1071" s="170">
        <v>0</v>
      </c>
      <c r="T1071" s="171">
        <f>S1071*H1071</f>
        <v>0</v>
      </c>
      <c r="U1071" s="89"/>
      <c r="V1071" s="89"/>
      <c r="W1071" s="89"/>
      <c r="X1071" s="89"/>
      <c r="Y1071" s="89"/>
      <c r="Z1071" s="89"/>
      <c r="AA1071" s="89"/>
      <c r="AB1071" s="89"/>
      <c r="AC1071" s="89"/>
      <c r="AD1071" s="89"/>
      <c r="AE1071" s="89"/>
      <c r="AR1071" s="172" t="s">
        <v>261</v>
      </c>
      <c r="AT1071" s="172" t="s">
        <v>173</v>
      </c>
      <c r="AU1071" s="172" t="s">
        <v>179</v>
      </c>
      <c r="AY1071" s="82" t="s">
        <v>171</v>
      </c>
      <c r="BE1071" s="173">
        <f>IF(N1071="základní",J1071,0)</f>
        <v>0</v>
      </c>
      <c r="BF1071" s="173">
        <f>IF(N1071="snížená",J1071,0)</f>
        <v>0</v>
      </c>
      <c r="BG1071" s="173">
        <f>IF(N1071="zákl. přenesená",J1071,0)</f>
        <v>0</v>
      </c>
      <c r="BH1071" s="173">
        <f>IF(N1071="sníž. přenesená",J1071,0)</f>
        <v>0</v>
      </c>
      <c r="BI1071" s="173">
        <f>IF(N1071="nulová",J1071,0)</f>
        <v>0</v>
      </c>
      <c r="BJ1071" s="82" t="s">
        <v>179</v>
      </c>
      <c r="BK1071" s="173">
        <f>ROUND(I1071*H1071,2)</f>
        <v>0</v>
      </c>
      <c r="BL1071" s="82" t="s">
        <v>261</v>
      </c>
      <c r="BM1071" s="172" t="s">
        <v>1264</v>
      </c>
    </row>
    <row r="1072" spans="2:51" s="174" customFormat="1" ht="12">
      <c r="B1072" s="175"/>
      <c r="D1072" s="176" t="s">
        <v>181</v>
      </c>
      <c r="E1072" s="177" t="s">
        <v>3</v>
      </c>
      <c r="F1072" s="178" t="s">
        <v>1265</v>
      </c>
      <c r="H1072" s="177" t="s">
        <v>3</v>
      </c>
      <c r="L1072" s="175"/>
      <c r="M1072" s="179"/>
      <c r="N1072" s="180"/>
      <c r="O1072" s="180"/>
      <c r="P1072" s="180"/>
      <c r="Q1072" s="180"/>
      <c r="R1072" s="180"/>
      <c r="S1072" s="180"/>
      <c r="T1072" s="181"/>
      <c r="AT1072" s="177" t="s">
        <v>181</v>
      </c>
      <c r="AU1072" s="177" t="s">
        <v>179</v>
      </c>
      <c r="AV1072" s="174" t="s">
        <v>83</v>
      </c>
      <c r="AW1072" s="174" t="s">
        <v>36</v>
      </c>
      <c r="AX1072" s="174" t="s">
        <v>75</v>
      </c>
      <c r="AY1072" s="177" t="s">
        <v>171</v>
      </c>
    </row>
    <row r="1073" spans="2:51" s="182" customFormat="1" ht="12">
      <c r="B1073" s="183"/>
      <c r="D1073" s="176" t="s">
        <v>181</v>
      </c>
      <c r="E1073" s="184" t="s">
        <v>3</v>
      </c>
      <c r="F1073" s="185" t="s">
        <v>236</v>
      </c>
      <c r="H1073" s="186">
        <v>11</v>
      </c>
      <c r="L1073" s="183"/>
      <c r="M1073" s="187"/>
      <c r="N1073" s="188"/>
      <c r="O1073" s="188"/>
      <c r="P1073" s="188"/>
      <c r="Q1073" s="188"/>
      <c r="R1073" s="188"/>
      <c r="S1073" s="188"/>
      <c r="T1073" s="189"/>
      <c r="AT1073" s="184" t="s">
        <v>181</v>
      </c>
      <c r="AU1073" s="184" t="s">
        <v>179</v>
      </c>
      <c r="AV1073" s="182" t="s">
        <v>179</v>
      </c>
      <c r="AW1073" s="182" t="s">
        <v>36</v>
      </c>
      <c r="AX1073" s="182" t="s">
        <v>75</v>
      </c>
      <c r="AY1073" s="184" t="s">
        <v>171</v>
      </c>
    </row>
    <row r="1074" spans="2:51" s="190" customFormat="1" ht="12">
      <c r="B1074" s="191"/>
      <c r="D1074" s="176" t="s">
        <v>181</v>
      </c>
      <c r="E1074" s="192" t="s">
        <v>3</v>
      </c>
      <c r="F1074" s="193" t="s">
        <v>184</v>
      </c>
      <c r="H1074" s="194">
        <v>11</v>
      </c>
      <c r="L1074" s="191"/>
      <c r="M1074" s="195"/>
      <c r="N1074" s="196"/>
      <c r="O1074" s="196"/>
      <c r="P1074" s="196"/>
      <c r="Q1074" s="196"/>
      <c r="R1074" s="196"/>
      <c r="S1074" s="196"/>
      <c r="T1074" s="197"/>
      <c r="AT1074" s="192" t="s">
        <v>181</v>
      </c>
      <c r="AU1074" s="192" t="s">
        <v>179</v>
      </c>
      <c r="AV1074" s="190" t="s">
        <v>178</v>
      </c>
      <c r="AW1074" s="190" t="s">
        <v>36</v>
      </c>
      <c r="AX1074" s="190" t="s">
        <v>83</v>
      </c>
      <c r="AY1074" s="192" t="s">
        <v>171</v>
      </c>
    </row>
    <row r="1075" spans="1:65" s="92" customFormat="1" ht="21.75" customHeight="1">
      <c r="A1075" s="89"/>
      <c r="B1075" s="90"/>
      <c r="C1075" s="161" t="s">
        <v>1266</v>
      </c>
      <c r="D1075" s="161" t="s">
        <v>173</v>
      </c>
      <c r="E1075" s="162" t="s">
        <v>1267</v>
      </c>
      <c r="F1075" s="163" t="s">
        <v>1268</v>
      </c>
      <c r="G1075" s="164" t="s">
        <v>256</v>
      </c>
      <c r="H1075" s="165">
        <v>96.8</v>
      </c>
      <c r="I1075" s="75"/>
      <c r="J1075" s="166">
        <f>ROUND(I1075*H1075,2)</f>
        <v>0</v>
      </c>
      <c r="K1075" s="163" t="s">
        <v>3</v>
      </c>
      <c r="L1075" s="90"/>
      <c r="M1075" s="167" t="s">
        <v>3</v>
      </c>
      <c r="N1075" s="168" t="s">
        <v>47</v>
      </c>
      <c r="O1075" s="169"/>
      <c r="P1075" s="170">
        <f>O1075*H1075</f>
        <v>0</v>
      </c>
      <c r="Q1075" s="170">
        <v>0.00198</v>
      </c>
      <c r="R1075" s="170">
        <f>Q1075*H1075</f>
        <v>0.191664</v>
      </c>
      <c r="S1075" s="170">
        <v>0</v>
      </c>
      <c r="T1075" s="171">
        <f>S1075*H1075</f>
        <v>0</v>
      </c>
      <c r="U1075" s="89"/>
      <c r="V1075" s="89"/>
      <c r="W1075" s="89"/>
      <c r="X1075" s="89"/>
      <c r="Y1075" s="89"/>
      <c r="Z1075" s="89"/>
      <c r="AA1075" s="89"/>
      <c r="AB1075" s="89"/>
      <c r="AC1075" s="89"/>
      <c r="AD1075" s="89"/>
      <c r="AE1075" s="89"/>
      <c r="AR1075" s="172" t="s">
        <v>261</v>
      </c>
      <c r="AT1075" s="172" t="s">
        <v>173</v>
      </c>
      <c r="AU1075" s="172" t="s">
        <v>179</v>
      </c>
      <c r="AY1075" s="82" t="s">
        <v>171</v>
      </c>
      <c r="BE1075" s="173">
        <f>IF(N1075="základní",J1075,0)</f>
        <v>0</v>
      </c>
      <c r="BF1075" s="173">
        <f>IF(N1075="snížená",J1075,0)</f>
        <v>0</v>
      </c>
      <c r="BG1075" s="173">
        <f>IF(N1075="zákl. přenesená",J1075,0)</f>
        <v>0</v>
      </c>
      <c r="BH1075" s="173">
        <f>IF(N1075="sníž. přenesená",J1075,0)</f>
        <v>0</v>
      </c>
      <c r="BI1075" s="173">
        <f>IF(N1075="nulová",J1075,0)</f>
        <v>0</v>
      </c>
      <c r="BJ1075" s="82" t="s">
        <v>179</v>
      </c>
      <c r="BK1075" s="173">
        <f>ROUND(I1075*H1075,2)</f>
        <v>0</v>
      </c>
      <c r="BL1075" s="82" t="s">
        <v>261</v>
      </c>
      <c r="BM1075" s="172" t="s">
        <v>1269</v>
      </c>
    </row>
    <row r="1076" spans="2:51" s="174" customFormat="1" ht="12">
      <c r="B1076" s="175"/>
      <c r="D1076" s="176" t="s">
        <v>181</v>
      </c>
      <c r="E1076" s="177" t="s">
        <v>3</v>
      </c>
      <c r="F1076" s="178" t="s">
        <v>1270</v>
      </c>
      <c r="H1076" s="177" t="s">
        <v>3</v>
      </c>
      <c r="L1076" s="175"/>
      <c r="M1076" s="179"/>
      <c r="N1076" s="180"/>
      <c r="O1076" s="180"/>
      <c r="P1076" s="180"/>
      <c r="Q1076" s="180"/>
      <c r="R1076" s="180"/>
      <c r="S1076" s="180"/>
      <c r="T1076" s="181"/>
      <c r="AT1076" s="177" t="s">
        <v>181</v>
      </c>
      <c r="AU1076" s="177" t="s">
        <v>179</v>
      </c>
      <c r="AV1076" s="174" t="s">
        <v>83</v>
      </c>
      <c r="AW1076" s="174" t="s">
        <v>36</v>
      </c>
      <c r="AX1076" s="174" t="s">
        <v>75</v>
      </c>
      <c r="AY1076" s="177" t="s">
        <v>171</v>
      </c>
    </row>
    <row r="1077" spans="2:51" s="182" customFormat="1" ht="12">
      <c r="B1077" s="183"/>
      <c r="D1077" s="176" t="s">
        <v>181</v>
      </c>
      <c r="E1077" s="184" t="s">
        <v>3</v>
      </c>
      <c r="F1077" s="185" t="s">
        <v>1271</v>
      </c>
      <c r="H1077" s="186">
        <v>17.4</v>
      </c>
      <c r="L1077" s="183"/>
      <c r="M1077" s="187"/>
      <c r="N1077" s="188"/>
      <c r="O1077" s="188"/>
      <c r="P1077" s="188"/>
      <c r="Q1077" s="188"/>
      <c r="R1077" s="188"/>
      <c r="S1077" s="188"/>
      <c r="T1077" s="189"/>
      <c r="AT1077" s="184" t="s">
        <v>181</v>
      </c>
      <c r="AU1077" s="184" t="s">
        <v>179</v>
      </c>
      <c r="AV1077" s="182" t="s">
        <v>179</v>
      </c>
      <c r="AW1077" s="182" t="s">
        <v>36</v>
      </c>
      <c r="AX1077" s="182" t="s">
        <v>75</v>
      </c>
      <c r="AY1077" s="184" t="s">
        <v>171</v>
      </c>
    </row>
    <row r="1078" spans="2:51" s="174" customFormat="1" ht="12">
      <c r="B1078" s="175"/>
      <c r="D1078" s="176" t="s">
        <v>181</v>
      </c>
      <c r="E1078" s="177" t="s">
        <v>3</v>
      </c>
      <c r="F1078" s="178" t="s">
        <v>1272</v>
      </c>
      <c r="H1078" s="177" t="s">
        <v>3</v>
      </c>
      <c r="L1078" s="175"/>
      <c r="M1078" s="179"/>
      <c r="N1078" s="180"/>
      <c r="O1078" s="180"/>
      <c r="P1078" s="180"/>
      <c r="Q1078" s="180"/>
      <c r="R1078" s="180"/>
      <c r="S1078" s="180"/>
      <c r="T1078" s="181"/>
      <c r="AT1078" s="177" t="s">
        <v>181</v>
      </c>
      <c r="AU1078" s="177" t="s">
        <v>179</v>
      </c>
      <c r="AV1078" s="174" t="s">
        <v>83</v>
      </c>
      <c r="AW1078" s="174" t="s">
        <v>36</v>
      </c>
      <c r="AX1078" s="174" t="s">
        <v>75</v>
      </c>
      <c r="AY1078" s="177" t="s">
        <v>171</v>
      </c>
    </row>
    <row r="1079" spans="2:51" s="182" customFormat="1" ht="12">
      <c r="B1079" s="183"/>
      <c r="D1079" s="176" t="s">
        <v>181</v>
      </c>
      <c r="E1079" s="184" t="s">
        <v>3</v>
      </c>
      <c r="F1079" s="185" t="s">
        <v>1273</v>
      </c>
      <c r="H1079" s="186">
        <v>25</v>
      </c>
      <c r="L1079" s="183"/>
      <c r="M1079" s="187"/>
      <c r="N1079" s="188"/>
      <c r="O1079" s="188"/>
      <c r="P1079" s="188"/>
      <c r="Q1079" s="188"/>
      <c r="R1079" s="188"/>
      <c r="S1079" s="188"/>
      <c r="T1079" s="189"/>
      <c r="AT1079" s="184" t="s">
        <v>181</v>
      </c>
      <c r="AU1079" s="184" t="s">
        <v>179</v>
      </c>
      <c r="AV1079" s="182" t="s">
        <v>179</v>
      </c>
      <c r="AW1079" s="182" t="s">
        <v>36</v>
      </c>
      <c r="AX1079" s="182" t="s">
        <v>75</v>
      </c>
      <c r="AY1079" s="184" t="s">
        <v>171</v>
      </c>
    </row>
    <row r="1080" spans="2:51" s="174" customFormat="1" ht="12">
      <c r="B1080" s="175"/>
      <c r="D1080" s="176" t="s">
        <v>181</v>
      </c>
      <c r="E1080" s="177" t="s">
        <v>3</v>
      </c>
      <c r="F1080" s="178" t="s">
        <v>1274</v>
      </c>
      <c r="H1080" s="177" t="s">
        <v>3</v>
      </c>
      <c r="L1080" s="175"/>
      <c r="M1080" s="179"/>
      <c r="N1080" s="180"/>
      <c r="O1080" s="180"/>
      <c r="P1080" s="180"/>
      <c r="Q1080" s="180"/>
      <c r="R1080" s="180"/>
      <c r="S1080" s="180"/>
      <c r="T1080" s="181"/>
      <c r="AT1080" s="177" t="s">
        <v>181</v>
      </c>
      <c r="AU1080" s="177" t="s">
        <v>179</v>
      </c>
      <c r="AV1080" s="174" t="s">
        <v>83</v>
      </c>
      <c r="AW1080" s="174" t="s">
        <v>36</v>
      </c>
      <c r="AX1080" s="174" t="s">
        <v>75</v>
      </c>
      <c r="AY1080" s="177" t="s">
        <v>171</v>
      </c>
    </row>
    <row r="1081" spans="2:51" s="182" customFormat="1" ht="12">
      <c r="B1081" s="183"/>
      <c r="D1081" s="176" t="s">
        <v>181</v>
      </c>
      <c r="E1081" s="184" t="s">
        <v>3</v>
      </c>
      <c r="F1081" s="185" t="s">
        <v>1275</v>
      </c>
      <c r="H1081" s="186">
        <v>54.4</v>
      </c>
      <c r="L1081" s="183"/>
      <c r="M1081" s="187"/>
      <c r="N1081" s="188"/>
      <c r="O1081" s="188"/>
      <c r="P1081" s="188"/>
      <c r="Q1081" s="188"/>
      <c r="R1081" s="188"/>
      <c r="S1081" s="188"/>
      <c r="T1081" s="189"/>
      <c r="AT1081" s="184" t="s">
        <v>181</v>
      </c>
      <c r="AU1081" s="184" t="s">
        <v>179</v>
      </c>
      <c r="AV1081" s="182" t="s">
        <v>179</v>
      </c>
      <c r="AW1081" s="182" t="s">
        <v>36</v>
      </c>
      <c r="AX1081" s="182" t="s">
        <v>75</v>
      </c>
      <c r="AY1081" s="184" t="s">
        <v>171</v>
      </c>
    </row>
    <row r="1082" spans="2:51" s="190" customFormat="1" ht="12">
      <c r="B1082" s="191"/>
      <c r="D1082" s="176" t="s">
        <v>181</v>
      </c>
      <c r="E1082" s="192" t="s">
        <v>3</v>
      </c>
      <c r="F1082" s="193" t="s">
        <v>184</v>
      </c>
      <c r="H1082" s="194">
        <v>96.8</v>
      </c>
      <c r="L1082" s="191"/>
      <c r="M1082" s="195"/>
      <c r="N1082" s="196"/>
      <c r="O1082" s="196"/>
      <c r="P1082" s="196"/>
      <c r="Q1082" s="196"/>
      <c r="R1082" s="196"/>
      <c r="S1082" s="196"/>
      <c r="T1082" s="197"/>
      <c r="AT1082" s="192" t="s">
        <v>181</v>
      </c>
      <c r="AU1082" s="192" t="s">
        <v>179</v>
      </c>
      <c r="AV1082" s="190" t="s">
        <v>178</v>
      </c>
      <c r="AW1082" s="190" t="s">
        <v>36</v>
      </c>
      <c r="AX1082" s="190" t="s">
        <v>83</v>
      </c>
      <c r="AY1082" s="192" t="s">
        <v>171</v>
      </c>
    </row>
    <row r="1083" spans="1:65" s="92" customFormat="1" ht="16.5" customHeight="1">
      <c r="A1083" s="89"/>
      <c r="B1083" s="90"/>
      <c r="C1083" s="161" t="s">
        <v>1276</v>
      </c>
      <c r="D1083" s="161" t="s">
        <v>173</v>
      </c>
      <c r="E1083" s="162" t="s">
        <v>1277</v>
      </c>
      <c r="F1083" s="163" t="s">
        <v>1278</v>
      </c>
      <c r="G1083" s="164" t="s">
        <v>256</v>
      </c>
      <c r="H1083" s="165">
        <v>106</v>
      </c>
      <c r="I1083" s="75"/>
      <c r="J1083" s="166">
        <f>ROUND(I1083*H1083,2)</f>
        <v>0</v>
      </c>
      <c r="K1083" s="163" t="s">
        <v>3</v>
      </c>
      <c r="L1083" s="90"/>
      <c r="M1083" s="167" t="s">
        <v>3</v>
      </c>
      <c r="N1083" s="168" t="s">
        <v>47</v>
      </c>
      <c r="O1083" s="169"/>
      <c r="P1083" s="170">
        <f>O1083*H1083</f>
        <v>0</v>
      </c>
      <c r="Q1083" s="170">
        <v>0.00286</v>
      </c>
      <c r="R1083" s="170">
        <f>Q1083*H1083</f>
        <v>0.30316000000000004</v>
      </c>
      <c r="S1083" s="170">
        <v>0</v>
      </c>
      <c r="T1083" s="171">
        <f>S1083*H1083</f>
        <v>0</v>
      </c>
      <c r="U1083" s="89"/>
      <c r="V1083" s="89"/>
      <c r="W1083" s="89"/>
      <c r="X1083" s="89"/>
      <c r="Y1083" s="89"/>
      <c r="Z1083" s="89"/>
      <c r="AA1083" s="89"/>
      <c r="AB1083" s="89"/>
      <c r="AC1083" s="89"/>
      <c r="AD1083" s="89"/>
      <c r="AE1083" s="89"/>
      <c r="AR1083" s="172" t="s">
        <v>261</v>
      </c>
      <c r="AT1083" s="172" t="s">
        <v>173</v>
      </c>
      <c r="AU1083" s="172" t="s">
        <v>179</v>
      </c>
      <c r="AY1083" s="82" t="s">
        <v>171</v>
      </c>
      <c r="BE1083" s="173">
        <f>IF(N1083="základní",J1083,0)</f>
        <v>0</v>
      </c>
      <c r="BF1083" s="173">
        <f>IF(N1083="snížená",J1083,0)</f>
        <v>0</v>
      </c>
      <c r="BG1083" s="173">
        <f>IF(N1083="zákl. přenesená",J1083,0)</f>
        <v>0</v>
      </c>
      <c r="BH1083" s="173">
        <f>IF(N1083="sníž. přenesená",J1083,0)</f>
        <v>0</v>
      </c>
      <c r="BI1083" s="173">
        <f>IF(N1083="nulová",J1083,0)</f>
        <v>0</v>
      </c>
      <c r="BJ1083" s="82" t="s">
        <v>179</v>
      </c>
      <c r="BK1083" s="173">
        <f>ROUND(I1083*H1083,2)</f>
        <v>0</v>
      </c>
      <c r="BL1083" s="82" t="s">
        <v>261</v>
      </c>
      <c r="BM1083" s="172" t="s">
        <v>1279</v>
      </c>
    </row>
    <row r="1084" spans="2:51" s="174" customFormat="1" ht="12">
      <c r="B1084" s="175"/>
      <c r="D1084" s="176" t="s">
        <v>181</v>
      </c>
      <c r="E1084" s="177" t="s">
        <v>3</v>
      </c>
      <c r="F1084" s="178" t="s">
        <v>1280</v>
      </c>
      <c r="H1084" s="177" t="s">
        <v>3</v>
      </c>
      <c r="L1084" s="175"/>
      <c r="M1084" s="179"/>
      <c r="N1084" s="180"/>
      <c r="O1084" s="180"/>
      <c r="P1084" s="180"/>
      <c r="Q1084" s="180"/>
      <c r="R1084" s="180"/>
      <c r="S1084" s="180"/>
      <c r="T1084" s="181"/>
      <c r="AT1084" s="177" t="s">
        <v>181</v>
      </c>
      <c r="AU1084" s="177" t="s">
        <v>179</v>
      </c>
      <c r="AV1084" s="174" t="s">
        <v>83</v>
      </c>
      <c r="AW1084" s="174" t="s">
        <v>36</v>
      </c>
      <c r="AX1084" s="174" t="s">
        <v>75</v>
      </c>
      <c r="AY1084" s="177" t="s">
        <v>171</v>
      </c>
    </row>
    <row r="1085" spans="2:51" s="182" customFormat="1" ht="12">
      <c r="B1085" s="183"/>
      <c r="D1085" s="176" t="s">
        <v>181</v>
      </c>
      <c r="E1085" s="184" t="s">
        <v>3</v>
      </c>
      <c r="F1085" s="185" t="s">
        <v>1271</v>
      </c>
      <c r="H1085" s="186">
        <v>17.4</v>
      </c>
      <c r="L1085" s="183"/>
      <c r="M1085" s="187"/>
      <c r="N1085" s="188"/>
      <c r="O1085" s="188"/>
      <c r="P1085" s="188"/>
      <c r="Q1085" s="188"/>
      <c r="R1085" s="188"/>
      <c r="S1085" s="188"/>
      <c r="T1085" s="189"/>
      <c r="AT1085" s="184" t="s">
        <v>181</v>
      </c>
      <c r="AU1085" s="184" t="s">
        <v>179</v>
      </c>
      <c r="AV1085" s="182" t="s">
        <v>179</v>
      </c>
      <c r="AW1085" s="182" t="s">
        <v>36</v>
      </c>
      <c r="AX1085" s="182" t="s">
        <v>75</v>
      </c>
      <c r="AY1085" s="184" t="s">
        <v>171</v>
      </c>
    </row>
    <row r="1086" spans="2:51" s="174" customFormat="1" ht="12">
      <c r="B1086" s="175"/>
      <c r="D1086" s="176" t="s">
        <v>181</v>
      </c>
      <c r="E1086" s="177" t="s">
        <v>3</v>
      </c>
      <c r="F1086" s="178" t="s">
        <v>1281</v>
      </c>
      <c r="H1086" s="177" t="s">
        <v>3</v>
      </c>
      <c r="L1086" s="175"/>
      <c r="M1086" s="179"/>
      <c r="N1086" s="180"/>
      <c r="O1086" s="180"/>
      <c r="P1086" s="180"/>
      <c r="Q1086" s="180"/>
      <c r="R1086" s="180"/>
      <c r="S1086" s="180"/>
      <c r="T1086" s="181"/>
      <c r="AT1086" s="177" t="s">
        <v>181</v>
      </c>
      <c r="AU1086" s="177" t="s">
        <v>179</v>
      </c>
      <c r="AV1086" s="174" t="s">
        <v>83</v>
      </c>
      <c r="AW1086" s="174" t="s">
        <v>36</v>
      </c>
      <c r="AX1086" s="174" t="s">
        <v>75</v>
      </c>
      <c r="AY1086" s="177" t="s">
        <v>171</v>
      </c>
    </row>
    <row r="1087" spans="2:51" s="182" customFormat="1" ht="12">
      <c r="B1087" s="183"/>
      <c r="D1087" s="176" t="s">
        <v>181</v>
      </c>
      <c r="E1087" s="184" t="s">
        <v>3</v>
      </c>
      <c r="F1087" s="185" t="s">
        <v>1273</v>
      </c>
      <c r="H1087" s="186">
        <v>25</v>
      </c>
      <c r="L1087" s="183"/>
      <c r="M1087" s="187"/>
      <c r="N1087" s="188"/>
      <c r="O1087" s="188"/>
      <c r="P1087" s="188"/>
      <c r="Q1087" s="188"/>
      <c r="R1087" s="188"/>
      <c r="S1087" s="188"/>
      <c r="T1087" s="189"/>
      <c r="AT1087" s="184" t="s">
        <v>181</v>
      </c>
      <c r="AU1087" s="184" t="s">
        <v>179</v>
      </c>
      <c r="AV1087" s="182" t="s">
        <v>179</v>
      </c>
      <c r="AW1087" s="182" t="s">
        <v>36</v>
      </c>
      <c r="AX1087" s="182" t="s">
        <v>75</v>
      </c>
      <c r="AY1087" s="184" t="s">
        <v>171</v>
      </c>
    </row>
    <row r="1088" spans="2:51" s="174" customFormat="1" ht="12">
      <c r="B1088" s="175"/>
      <c r="D1088" s="176" t="s">
        <v>181</v>
      </c>
      <c r="E1088" s="177" t="s">
        <v>3</v>
      </c>
      <c r="F1088" s="178" t="s">
        <v>1282</v>
      </c>
      <c r="H1088" s="177" t="s">
        <v>3</v>
      </c>
      <c r="L1088" s="175"/>
      <c r="M1088" s="179"/>
      <c r="N1088" s="180"/>
      <c r="O1088" s="180"/>
      <c r="P1088" s="180"/>
      <c r="Q1088" s="180"/>
      <c r="R1088" s="180"/>
      <c r="S1088" s="180"/>
      <c r="T1088" s="181"/>
      <c r="AT1088" s="177" t="s">
        <v>181</v>
      </c>
      <c r="AU1088" s="177" t="s">
        <v>179</v>
      </c>
      <c r="AV1088" s="174" t="s">
        <v>83</v>
      </c>
      <c r="AW1088" s="174" t="s">
        <v>36</v>
      </c>
      <c r="AX1088" s="174" t="s">
        <v>75</v>
      </c>
      <c r="AY1088" s="177" t="s">
        <v>171</v>
      </c>
    </row>
    <row r="1089" spans="2:51" s="182" customFormat="1" ht="12">
      <c r="B1089" s="183"/>
      <c r="D1089" s="176" t="s">
        <v>181</v>
      </c>
      <c r="E1089" s="184" t="s">
        <v>3</v>
      </c>
      <c r="F1089" s="185" t="s">
        <v>1275</v>
      </c>
      <c r="H1089" s="186">
        <v>54.4</v>
      </c>
      <c r="L1089" s="183"/>
      <c r="M1089" s="187"/>
      <c r="N1089" s="188"/>
      <c r="O1089" s="188"/>
      <c r="P1089" s="188"/>
      <c r="Q1089" s="188"/>
      <c r="R1089" s="188"/>
      <c r="S1089" s="188"/>
      <c r="T1089" s="189"/>
      <c r="AT1089" s="184" t="s">
        <v>181</v>
      </c>
      <c r="AU1089" s="184" t="s">
        <v>179</v>
      </c>
      <c r="AV1089" s="182" t="s">
        <v>179</v>
      </c>
      <c r="AW1089" s="182" t="s">
        <v>36</v>
      </c>
      <c r="AX1089" s="182" t="s">
        <v>75</v>
      </c>
      <c r="AY1089" s="184" t="s">
        <v>171</v>
      </c>
    </row>
    <row r="1090" spans="2:51" s="174" customFormat="1" ht="12">
      <c r="B1090" s="175"/>
      <c r="D1090" s="176" t="s">
        <v>181</v>
      </c>
      <c r="E1090" s="177" t="s">
        <v>3</v>
      </c>
      <c r="F1090" s="178" t="s">
        <v>1283</v>
      </c>
      <c r="H1090" s="177" t="s">
        <v>3</v>
      </c>
      <c r="L1090" s="175"/>
      <c r="M1090" s="179"/>
      <c r="N1090" s="180"/>
      <c r="O1090" s="180"/>
      <c r="P1090" s="180"/>
      <c r="Q1090" s="180"/>
      <c r="R1090" s="180"/>
      <c r="S1090" s="180"/>
      <c r="T1090" s="181"/>
      <c r="AT1090" s="177" t="s">
        <v>181</v>
      </c>
      <c r="AU1090" s="177" t="s">
        <v>179</v>
      </c>
      <c r="AV1090" s="174" t="s">
        <v>83</v>
      </c>
      <c r="AW1090" s="174" t="s">
        <v>36</v>
      </c>
      <c r="AX1090" s="174" t="s">
        <v>75</v>
      </c>
      <c r="AY1090" s="177" t="s">
        <v>171</v>
      </c>
    </row>
    <row r="1091" spans="2:51" s="182" customFormat="1" ht="12">
      <c r="B1091" s="183"/>
      <c r="D1091" s="176" t="s">
        <v>181</v>
      </c>
      <c r="E1091" s="184" t="s">
        <v>3</v>
      </c>
      <c r="F1091" s="185" t="s">
        <v>1284</v>
      </c>
      <c r="H1091" s="186">
        <v>9.2</v>
      </c>
      <c r="L1091" s="183"/>
      <c r="M1091" s="187"/>
      <c r="N1091" s="188"/>
      <c r="O1091" s="188"/>
      <c r="P1091" s="188"/>
      <c r="Q1091" s="188"/>
      <c r="R1091" s="188"/>
      <c r="S1091" s="188"/>
      <c r="T1091" s="189"/>
      <c r="AT1091" s="184" t="s">
        <v>181</v>
      </c>
      <c r="AU1091" s="184" t="s">
        <v>179</v>
      </c>
      <c r="AV1091" s="182" t="s">
        <v>179</v>
      </c>
      <c r="AW1091" s="182" t="s">
        <v>36</v>
      </c>
      <c r="AX1091" s="182" t="s">
        <v>75</v>
      </c>
      <c r="AY1091" s="184" t="s">
        <v>171</v>
      </c>
    </row>
    <row r="1092" spans="2:51" s="190" customFormat="1" ht="12">
      <c r="B1092" s="191"/>
      <c r="D1092" s="176" t="s">
        <v>181</v>
      </c>
      <c r="E1092" s="192" t="s">
        <v>3</v>
      </c>
      <c r="F1092" s="193" t="s">
        <v>184</v>
      </c>
      <c r="H1092" s="194">
        <v>106</v>
      </c>
      <c r="L1092" s="191"/>
      <c r="M1092" s="195"/>
      <c r="N1092" s="196"/>
      <c r="O1092" s="196"/>
      <c r="P1092" s="196"/>
      <c r="Q1092" s="196"/>
      <c r="R1092" s="196"/>
      <c r="S1092" s="196"/>
      <c r="T1092" s="197"/>
      <c r="AT1092" s="192" t="s">
        <v>181</v>
      </c>
      <c r="AU1092" s="192" t="s">
        <v>179</v>
      </c>
      <c r="AV1092" s="190" t="s">
        <v>178</v>
      </c>
      <c r="AW1092" s="190" t="s">
        <v>36</v>
      </c>
      <c r="AX1092" s="190" t="s">
        <v>83</v>
      </c>
      <c r="AY1092" s="192" t="s">
        <v>171</v>
      </c>
    </row>
    <row r="1093" spans="1:65" s="92" customFormat="1" ht="24">
      <c r="A1093" s="89"/>
      <c r="B1093" s="90"/>
      <c r="C1093" s="161" t="s">
        <v>1285</v>
      </c>
      <c r="D1093" s="161" t="s">
        <v>173</v>
      </c>
      <c r="E1093" s="162" t="s">
        <v>1286</v>
      </c>
      <c r="F1093" s="163" t="s">
        <v>1287</v>
      </c>
      <c r="G1093" s="164" t="s">
        <v>284</v>
      </c>
      <c r="H1093" s="165">
        <v>18</v>
      </c>
      <c r="I1093" s="75"/>
      <c r="J1093" s="166">
        <f>ROUND(I1093*H1093,2)</f>
        <v>0</v>
      </c>
      <c r="K1093" s="163" t="s">
        <v>3</v>
      </c>
      <c r="L1093" s="90"/>
      <c r="M1093" s="167" t="s">
        <v>3</v>
      </c>
      <c r="N1093" s="168" t="s">
        <v>47</v>
      </c>
      <c r="O1093" s="169"/>
      <c r="P1093" s="170">
        <f>O1093*H1093</f>
        <v>0</v>
      </c>
      <c r="Q1093" s="170">
        <v>0.00047</v>
      </c>
      <c r="R1093" s="170">
        <f>Q1093*H1093</f>
        <v>0.00846</v>
      </c>
      <c r="S1093" s="170">
        <v>0</v>
      </c>
      <c r="T1093" s="171">
        <f>S1093*H1093</f>
        <v>0</v>
      </c>
      <c r="U1093" s="89"/>
      <c r="V1093" s="89"/>
      <c r="W1093" s="89"/>
      <c r="X1093" s="89"/>
      <c r="Y1093" s="89"/>
      <c r="Z1093" s="89"/>
      <c r="AA1093" s="89"/>
      <c r="AB1093" s="89"/>
      <c r="AC1093" s="89"/>
      <c r="AD1093" s="89"/>
      <c r="AE1093" s="89"/>
      <c r="AR1093" s="172" t="s">
        <v>261</v>
      </c>
      <c r="AT1093" s="172" t="s">
        <v>173</v>
      </c>
      <c r="AU1093" s="172" t="s">
        <v>179</v>
      </c>
      <c r="AY1093" s="82" t="s">
        <v>171</v>
      </c>
      <c r="BE1093" s="173">
        <f>IF(N1093="základní",J1093,0)</f>
        <v>0</v>
      </c>
      <c r="BF1093" s="173">
        <f>IF(N1093="snížená",J1093,0)</f>
        <v>0</v>
      </c>
      <c r="BG1093" s="173">
        <f>IF(N1093="zákl. přenesená",J1093,0)</f>
        <v>0</v>
      </c>
      <c r="BH1093" s="173">
        <f>IF(N1093="sníž. přenesená",J1093,0)</f>
        <v>0</v>
      </c>
      <c r="BI1093" s="173">
        <f>IF(N1093="nulová",J1093,0)</f>
        <v>0</v>
      </c>
      <c r="BJ1093" s="82" t="s">
        <v>179</v>
      </c>
      <c r="BK1093" s="173">
        <f>ROUND(I1093*H1093,2)</f>
        <v>0</v>
      </c>
      <c r="BL1093" s="82" t="s">
        <v>261</v>
      </c>
      <c r="BM1093" s="172" t="s">
        <v>1288</v>
      </c>
    </row>
    <row r="1094" spans="2:51" s="174" customFormat="1" ht="12">
      <c r="B1094" s="175"/>
      <c r="D1094" s="176" t="s">
        <v>181</v>
      </c>
      <c r="E1094" s="177" t="s">
        <v>3</v>
      </c>
      <c r="F1094" s="178" t="s">
        <v>1289</v>
      </c>
      <c r="H1094" s="177" t="s">
        <v>3</v>
      </c>
      <c r="L1094" s="175"/>
      <c r="M1094" s="179"/>
      <c r="N1094" s="180"/>
      <c r="O1094" s="180"/>
      <c r="P1094" s="180"/>
      <c r="Q1094" s="180"/>
      <c r="R1094" s="180"/>
      <c r="S1094" s="180"/>
      <c r="T1094" s="181"/>
      <c r="AT1094" s="177" t="s">
        <v>181</v>
      </c>
      <c r="AU1094" s="177" t="s">
        <v>179</v>
      </c>
      <c r="AV1094" s="174" t="s">
        <v>83</v>
      </c>
      <c r="AW1094" s="174" t="s">
        <v>36</v>
      </c>
      <c r="AX1094" s="174" t="s">
        <v>75</v>
      </c>
      <c r="AY1094" s="177" t="s">
        <v>171</v>
      </c>
    </row>
    <row r="1095" spans="2:51" s="182" customFormat="1" ht="12">
      <c r="B1095" s="183"/>
      <c r="D1095" s="176" t="s">
        <v>181</v>
      </c>
      <c r="E1095" s="184" t="s">
        <v>3</v>
      </c>
      <c r="F1095" s="185" t="s">
        <v>219</v>
      </c>
      <c r="H1095" s="186">
        <v>8</v>
      </c>
      <c r="L1095" s="183"/>
      <c r="M1095" s="187"/>
      <c r="N1095" s="188"/>
      <c r="O1095" s="188"/>
      <c r="P1095" s="188"/>
      <c r="Q1095" s="188"/>
      <c r="R1095" s="188"/>
      <c r="S1095" s="188"/>
      <c r="T1095" s="189"/>
      <c r="AT1095" s="184" t="s">
        <v>181</v>
      </c>
      <c r="AU1095" s="184" t="s">
        <v>179</v>
      </c>
      <c r="AV1095" s="182" t="s">
        <v>179</v>
      </c>
      <c r="AW1095" s="182" t="s">
        <v>36</v>
      </c>
      <c r="AX1095" s="182" t="s">
        <v>75</v>
      </c>
      <c r="AY1095" s="184" t="s">
        <v>171</v>
      </c>
    </row>
    <row r="1096" spans="2:51" s="174" customFormat="1" ht="12">
      <c r="B1096" s="175"/>
      <c r="D1096" s="176" t="s">
        <v>181</v>
      </c>
      <c r="E1096" s="177" t="s">
        <v>3</v>
      </c>
      <c r="F1096" s="178" t="s">
        <v>1290</v>
      </c>
      <c r="H1096" s="177" t="s">
        <v>3</v>
      </c>
      <c r="L1096" s="175"/>
      <c r="M1096" s="179"/>
      <c r="N1096" s="180"/>
      <c r="O1096" s="180"/>
      <c r="P1096" s="180"/>
      <c r="Q1096" s="180"/>
      <c r="R1096" s="180"/>
      <c r="S1096" s="180"/>
      <c r="T1096" s="181"/>
      <c r="AT1096" s="177" t="s">
        <v>181</v>
      </c>
      <c r="AU1096" s="177" t="s">
        <v>179</v>
      </c>
      <c r="AV1096" s="174" t="s">
        <v>83</v>
      </c>
      <c r="AW1096" s="174" t="s">
        <v>36</v>
      </c>
      <c r="AX1096" s="174" t="s">
        <v>75</v>
      </c>
      <c r="AY1096" s="177" t="s">
        <v>171</v>
      </c>
    </row>
    <row r="1097" spans="2:51" s="182" customFormat="1" ht="12">
      <c r="B1097" s="183"/>
      <c r="D1097" s="176" t="s">
        <v>181</v>
      </c>
      <c r="E1097" s="184" t="s">
        <v>3</v>
      </c>
      <c r="F1097" s="185" t="s">
        <v>219</v>
      </c>
      <c r="H1097" s="186">
        <v>8</v>
      </c>
      <c r="L1097" s="183"/>
      <c r="M1097" s="187"/>
      <c r="N1097" s="188"/>
      <c r="O1097" s="188"/>
      <c r="P1097" s="188"/>
      <c r="Q1097" s="188"/>
      <c r="R1097" s="188"/>
      <c r="S1097" s="188"/>
      <c r="T1097" s="189"/>
      <c r="AT1097" s="184" t="s">
        <v>181</v>
      </c>
      <c r="AU1097" s="184" t="s">
        <v>179</v>
      </c>
      <c r="AV1097" s="182" t="s">
        <v>179</v>
      </c>
      <c r="AW1097" s="182" t="s">
        <v>36</v>
      </c>
      <c r="AX1097" s="182" t="s">
        <v>75</v>
      </c>
      <c r="AY1097" s="184" t="s">
        <v>171</v>
      </c>
    </row>
    <row r="1098" spans="2:51" s="174" customFormat="1" ht="12">
      <c r="B1098" s="175"/>
      <c r="D1098" s="176" t="s">
        <v>181</v>
      </c>
      <c r="E1098" s="177" t="s">
        <v>3</v>
      </c>
      <c r="F1098" s="178" t="s">
        <v>1291</v>
      </c>
      <c r="H1098" s="177" t="s">
        <v>3</v>
      </c>
      <c r="L1098" s="175"/>
      <c r="M1098" s="179"/>
      <c r="N1098" s="180"/>
      <c r="O1098" s="180"/>
      <c r="P1098" s="180"/>
      <c r="Q1098" s="180"/>
      <c r="R1098" s="180"/>
      <c r="S1098" s="180"/>
      <c r="T1098" s="181"/>
      <c r="AT1098" s="177" t="s">
        <v>181</v>
      </c>
      <c r="AU1098" s="177" t="s">
        <v>179</v>
      </c>
      <c r="AV1098" s="174" t="s">
        <v>83</v>
      </c>
      <c r="AW1098" s="174" t="s">
        <v>36</v>
      </c>
      <c r="AX1098" s="174" t="s">
        <v>75</v>
      </c>
      <c r="AY1098" s="177" t="s">
        <v>171</v>
      </c>
    </row>
    <row r="1099" spans="2:51" s="182" customFormat="1" ht="12">
      <c r="B1099" s="183"/>
      <c r="D1099" s="176" t="s">
        <v>181</v>
      </c>
      <c r="E1099" s="184" t="s">
        <v>3</v>
      </c>
      <c r="F1099" s="185" t="s">
        <v>179</v>
      </c>
      <c r="H1099" s="186">
        <v>2</v>
      </c>
      <c r="L1099" s="183"/>
      <c r="M1099" s="187"/>
      <c r="N1099" s="188"/>
      <c r="O1099" s="188"/>
      <c r="P1099" s="188"/>
      <c r="Q1099" s="188"/>
      <c r="R1099" s="188"/>
      <c r="S1099" s="188"/>
      <c r="T1099" s="189"/>
      <c r="AT1099" s="184" t="s">
        <v>181</v>
      </c>
      <c r="AU1099" s="184" t="s">
        <v>179</v>
      </c>
      <c r="AV1099" s="182" t="s">
        <v>179</v>
      </c>
      <c r="AW1099" s="182" t="s">
        <v>36</v>
      </c>
      <c r="AX1099" s="182" t="s">
        <v>75</v>
      </c>
      <c r="AY1099" s="184" t="s">
        <v>171</v>
      </c>
    </row>
    <row r="1100" spans="2:51" s="190" customFormat="1" ht="12">
      <c r="B1100" s="191"/>
      <c r="D1100" s="176" t="s">
        <v>181</v>
      </c>
      <c r="E1100" s="192" t="s">
        <v>3</v>
      </c>
      <c r="F1100" s="193" t="s">
        <v>184</v>
      </c>
      <c r="H1100" s="194">
        <v>18</v>
      </c>
      <c r="L1100" s="191"/>
      <c r="M1100" s="195"/>
      <c r="N1100" s="196"/>
      <c r="O1100" s="196"/>
      <c r="P1100" s="196"/>
      <c r="Q1100" s="196"/>
      <c r="R1100" s="196"/>
      <c r="S1100" s="196"/>
      <c r="T1100" s="197"/>
      <c r="AT1100" s="192" t="s">
        <v>181</v>
      </c>
      <c r="AU1100" s="192" t="s">
        <v>179</v>
      </c>
      <c r="AV1100" s="190" t="s">
        <v>178</v>
      </c>
      <c r="AW1100" s="190" t="s">
        <v>36</v>
      </c>
      <c r="AX1100" s="190" t="s">
        <v>83</v>
      </c>
      <c r="AY1100" s="192" t="s">
        <v>171</v>
      </c>
    </row>
    <row r="1101" spans="1:65" s="92" customFormat="1" ht="24">
      <c r="A1101" s="89"/>
      <c r="B1101" s="90"/>
      <c r="C1101" s="161" t="s">
        <v>1292</v>
      </c>
      <c r="D1101" s="161" t="s">
        <v>173</v>
      </c>
      <c r="E1101" s="162" t="s">
        <v>1293</v>
      </c>
      <c r="F1101" s="163" t="s">
        <v>1294</v>
      </c>
      <c r="G1101" s="164" t="s">
        <v>284</v>
      </c>
      <c r="H1101" s="165">
        <v>2</v>
      </c>
      <c r="I1101" s="75"/>
      <c r="J1101" s="166">
        <f>ROUND(I1101*H1101,2)</f>
        <v>0</v>
      </c>
      <c r="K1101" s="163" t="s">
        <v>3</v>
      </c>
      <c r="L1101" s="90"/>
      <c r="M1101" s="167" t="s">
        <v>3</v>
      </c>
      <c r="N1101" s="168" t="s">
        <v>47</v>
      </c>
      <c r="O1101" s="169"/>
      <c r="P1101" s="170">
        <f>O1101*H1101</f>
        <v>0</v>
      </c>
      <c r="Q1101" s="170">
        <v>0.00048</v>
      </c>
      <c r="R1101" s="170">
        <f>Q1101*H1101</f>
        <v>0.00096</v>
      </c>
      <c r="S1101" s="170">
        <v>0</v>
      </c>
      <c r="T1101" s="171">
        <f>S1101*H1101</f>
        <v>0</v>
      </c>
      <c r="U1101" s="89"/>
      <c r="V1101" s="89"/>
      <c r="W1101" s="89"/>
      <c r="X1101" s="89"/>
      <c r="Y1101" s="89"/>
      <c r="Z1101" s="89"/>
      <c r="AA1101" s="89"/>
      <c r="AB1101" s="89"/>
      <c r="AC1101" s="89"/>
      <c r="AD1101" s="89"/>
      <c r="AE1101" s="89"/>
      <c r="AR1101" s="172" t="s">
        <v>261</v>
      </c>
      <c r="AT1101" s="172" t="s">
        <v>173</v>
      </c>
      <c r="AU1101" s="172" t="s">
        <v>179</v>
      </c>
      <c r="AY1101" s="82" t="s">
        <v>171</v>
      </c>
      <c r="BE1101" s="173">
        <f>IF(N1101="základní",J1101,0)</f>
        <v>0</v>
      </c>
      <c r="BF1101" s="173">
        <f>IF(N1101="snížená",J1101,0)</f>
        <v>0</v>
      </c>
      <c r="BG1101" s="173">
        <f>IF(N1101="zákl. přenesená",J1101,0)</f>
        <v>0</v>
      </c>
      <c r="BH1101" s="173">
        <f>IF(N1101="sníž. přenesená",J1101,0)</f>
        <v>0</v>
      </c>
      <c r="BI1101" s="173">
        <f>IF(N1101="nulová",J1101,0)</f>
        <v>0</v>
      </c>
      <c r="BJ1101" s="82" t="s">
        <v>179</v>
      </c>
      <c r="BK1101" s="173">
        <f>ROUND(I1101*H1101,2)</f>
        <v>0</v>
      </c>
      <c r="BL1101" s="82" t="s">
        <v>261</v>
      </c>
      <c r="BM1101" s="172" t="s">
        <v>1295</v>
      </c>
    </row>
    <row r="1102" spans="2:51" s="174" customFormat="1" ht="12">
      <c r="B1102" s="175"/>
      <c r="D1102" s="176" t="s">
        <v>181</v>
      </c>
      <c r="E1102" s="177" t="s">
        <v>3</v>
      </c>
      <c r="F1102" s="178" t="s">
        <v>1296</v>
      </c>
      <c r="H1102" s="177" t="s">
        <v>3</v>
      </c>
      <c r="L1102" s="175"/>
      <c r="M1102" s="179"/>
      <c r="N1102" s="180"/>
      <c r="O1102" s="180"/>
      <c r="P1102" s="180"/>
      <c r="Q1102" s="180"/>
      <c r="R1102" s="180"/>
      <c r="S1102" s="180"/>
      <c r="T1102" s="181"/>
      <c r="AT1102" s="177" t="s">
        <v>181</v>
      </c>
      <c r="AU1102" s="177" t="s">
        <v>179</v>
      </c>
      <c r="AV1102" s="174" t="s">
        <v>83</v>
      </c>
      <c r="AW1102" s="174" t="s">
        <v>36</v>
      </c>
      <c r="AX1102" s="174" t="s">
        <v>75</v>
      </c>
      <c r="AY1102" s="177" t="s">
        <v>171</v>
      </c>
    </row>
    <row r="1103" spans="2:51" s="182" customFormat="1" ht="12">
      <c r="B1103" s="183"/>
      <c r="D1103" s="176" t="s">
        <v>181</v>
      </c>
      <c r="E1103" s="184" t="s">
        <v>3</v>
      </c>
      <c r="F1103" s="185" t="s">
        <v>179</v>
      </c>
      <c r="H1103" s="186">
        <v>2</v>
      </c>
      <c r="L1103" s="183"/>
      <c r="M1103" s="187"/>
      <c r="N1103" s="188"/>
      <c r="O1103" s="188"/>
      <c r="P1103" s="188"/>
      <c r="Q1103" s="188"/>
      <c r="R1103" s="188"/>
      <c r="S1103" s="188"/>
      <c r="T1103" s="189"/>
      <c r="AT1103" s="184" t="s">
        <v>181</v>
      </c>
      <c r="AU1103" s="184" t="s">
        <v>179</v>
      </c>
      <c r="AV1103" s="182" t="s">
        <v>179</v>
      </c>
      <c r="AW1103" s="182" t="s">
        <v>36</v>
      </c>
      <c r="AX1103" s="182" t="s">
        <v>75</v>
      </c>
      <c r="AY1103" s="184" t="s">
        <v>171</v>
      </c>
    </row>
    <row r="1104" spans="2:51" s="190" customFormat="1" ht="12">
      <c r="B1104" s="191"/>
      <c r="D1104" s="176" t="s">
        <v>181</v>
      </c>
      <c r="E1104" s="192" t="s">
        <v>3</v>
      </c>
      <c r="F1104" s="193" t="s">
        <v>184</v>
      </c>
      <c r="H1104" s="194">
        <v>2</v>
      </c>
      <c r="L1104" s="191"/>
      <c r="M1104" s="195"/>
      <c r="N1104" s="196"/>
      <c r="O1104" s="196"/>
      <c r="P1104" s="196"/>
      <c r="Q1104" s="196"/>
      <c r="R1104" s="196"/>
      <c r="S1104" s="196"/>
      <c r="T1104" s="197"/>
      <c r="AT1104" s="192" t="s">
        <v>181</v>
      </c>
      <c r="AU1104" s="192" t="s">
        <v>179</v>
      </c>
      <c r="AV1104" s="190" t="s">
        <v>178</v>
      </c>
      <c r="AW1104" s="190" t="s">
        <v>36</v>
      </c>
      <c r="AX1104" s="190" t="s">
        <v>83</v>
      </c>
      <c r="AY1104" s="192" t="s">
        <v>171</v>
      </c>
    </row>
    <row r="1105" spans="1:65" s="92" customFormat="1" ht="16.5" customHeight="1">
      <c r="A1105" s="89"/>
      <c r="B1105" s="90"/>
      <c r="C1105" s="161" t="s">
        <v>1297</v>
      </c>
      <c r="D1105" s="161" t="s">
        <v>173</v>
      </c>
      <c r="E1105" s="162" t="s">
        <v>1298</v>
      </c>
      <c r="F1105" s="163" t="s">
        <v>1299</v>
      </c>
      <c r="G1105" s="164" t="s">
        <v>256</v>
      </c>
      <c r="H1105" s="165">
        <v>58.6</v>
      </c>
      <c r="I1105" s="75"/>
      <c r="J1105" s="166">
        <f>ROUND(I1105*H1105,2)</f>
        <v>0</v>
      </c>
      <c r="K1105" s="163" t="s">
        <v>3</v>
      </c>
      <c r="L1105" s="90"/>
      <c r="M1105" s="167" t="s">
        <v>3</v>
      </c>
      <c r="N1105" s="168" t="s">
        <v>47</v>
      </c>
      <c r="O1105" s="169"/>
      <c r="P1105" s="170">
        <f>O1105*H1105</f>
        <v>0</v>
      </c>
      <c r="Q1105" s="170">
        <v>0.00181</v>
      </c>
      <c r="R1105" s="170">
        <f>Q1105*H1105</f>
        <v>0.10606600000000001</v>
      </c>
      <c r="S1105" s="170">
        <v>0</v>
      </c>
      <c r="T1105" s="171">
        <f>S1105*H1105</f>
        <v>0</v>
      </c>
      <c r="U1105" s="89"/>
      <c r="V1105" s="89"/>
      <c r="W1105" s="89"/>
      <c r="X1105" s="89"/>
      <c r="Y1105" s="89"/>
      <c r="Z1105" s="89"/>
      <c r="AA1105" s="89"/>
      <c r="AB1105" s="89"/>
      <c r="AC1105" s="89"/>
      <c r="AD1105" s="89"/>
      <c r="AE1105" s="89"/>
      <c r="AR1105" s="172" t="s">
        <v>261</v>
      </c>
      <c r="AT1105" s="172" t="s">
        <v>173</v>
      </c>
      <c r="AU1105" s="172" t="s">
        <v>179</v>
      </c>
      <c r="AY1105" s="82" t="s">
        <v>171</v>
      </c>
      <c r="BE1105" s="173">
        <f>IF(N1105="základní",J1105,0)</f>
        <v>0</v>
      </c>
      <c r="BF1105" s="173">
        <f>IF(N1105="snížená",J1105,0)</f>
        <v>0</v>
      </c>
      <c r="BG1105" s="173">
        <f>IF(N1105="zákl. přenesená",J1105,0)</f>
        <v>0</v>
      </c>
      <c r="BH1105" s="173">
        <f>IF(N1105="sníž. přenesená",J1105,0)</f>
        <v>0</v>
      </c>
      <c r="BI1105" s="173">
        <f>IF(N1105="nulová",J1105,0)</f>
        <v>0</v>
      </c>
      <c r="BJ1105" s="82" t="s">
        <v>179</v>
      </c>
      <c r="BK1105" s="173">
        <f>ROUND(I1105*H1105,2)</f>
        <v>0</v>
      </c>
      <c r="BL1105" s="82" t="s">
        <v>261</v>
      </c>
      <c r="BM1105" s="172" t="s">
        <v>1300</v>
      </c>
    </row>
    <row r="1106" spans="2:51" s="174" customFormat="1" ht="12">
      <c r="B1106" s="175"/>
      <c r="D1106" s="176" t="s">
        <v>181</v>
      </c>
      <c r="E1106" s="177" t="s">
        <v>3</v>
      </c>
      <c r="F1106" s="178" t="s">
        <v>1289</v>
      </c>
      <c r="H1106" s="177" t="s">
        <v>3</v>
      </c>
      <c r="L1106" s="175"/>
      <c r="M1106" s="179"/>
      <c r="N1106" s="180"/>
      <c r="O1106" s="180"/>
      <c r="P1106" s="180"/>
      <c r="Q1106" s="180"/>
      <c r="R1106" s="180"/>
      <c r="S1106" s="180"/>
      <c r="T1106" s="181"/>
      <c r="AT1106" s="177" t="s">
        <v>181</v>
      </c>
      <c r="AU1106" s="177" t="s">
        <v>179</v>
      </c>
      <c r="AV1106" s="174" t="s">
        <v>83</v>
      </c>
      <c r="AW1106" s="174" t="s">
        <v>36</v>
      </c>
      <c r="AX1106" s="174" t="s">
        <v>75</v>
      </c>
      <c r="AY1106" s="177" t="s">
        <v>171</v>
      </c>
    </row>
    <row r="1107" spans="2:51" s="182" customFormat="1" ht="12">
      <c r="B1107" s="183"/>
      <c r="D1107" s="176" t="s">
        <v>181</v>
      </c>
      <c r="E1107" s="184" t="s">
        <v>3</v>
      </c>
      <c r="F1107" s="185" t="s">
        <v>1301</v>
      </c>
      <c r="H1107" s="186">
        <v>17.6</v>
      </c>
      <c r="L1107" s="183"/>
      <c r="M1107" s="187"/>
      <c r="N1107" s="188"/>
      <c r="O1107" s="188"/>
      <c r="P1107" s="188"/>
      <c r="Q1107" s="188"/>
      <c r="R1107" s="188"/>
      <c r="S1107" s="188"/>
      <c r="T1107" s="189"/>
      <c r="AT1107" s="184" t="s">
        <v>181</v>
      </c>
      <c r="AU1107" s="184" t="s">
        <v>179</v>
      </c>
      <c r="AV1107" s="182" t="s">
        <v>179</v>
      </c>
      <c r="AW1107" s="182" t="s">
        <v>36</v>
      </c>
      <c r="AX1107" s="182" t="s">
        <v>75</v>
      </c>
      <c r="AY1107" s="184" t="s">
        <v>171</v>
      </c>
    </row>
    <row r="1108" spans="2:51" s="174" customFormat="1" ht="12">
      <c r="B1108" s="175"/>
      <c r="D1108" s="176" t="s">
        <v>181</v>
      </c>
      <c r="E1108" s="177" t="s">
        <v>3</v>
      </c>
      <c r="F1108" s="178" t="s">
        <v>1290</v>
      </c>
      <c r="H1108" s="177" t="s">
        <v>3</v>
      </c>
      <c r="L1108" s="175"/>
      <c r="M1108" s="179"/>
      <c r="N1108" s="180"/>
      <c r="O1108" s="180"/>
      <c r="P1108" s="180"/>
      <c r="Q1108" s="180"/>
      <c r="R1108" s="180"/>
      <c r="S1108" s="180"/>
      <c r="T1108" s="181"/>
      <c r="AT1108" s="177" t="s">
        <v>181</v>
      </c>
      <c r="AU1108" s="177" t="s">
        <v>179</v>
      </c>
      <c r="AV1108" s="174" t="s">
        <v>83</v>
      </c>
      <c r="AW1108" s="174" t="s">
        <v>36</v>
      </c>
      <c r="AX1108" s="174" t="s">
        <v>75</v>
      </c>
      <c r="AY1108" s="177" t="s">
        <v>171</v>
      </c>
    </row>
    <row r="1109" spans="2:51" s="182" customFormat="1" ht="12">
      <c r="B1109" s="183"/>
      <c r="D1109" s="176" t="s">
        <v>181</v>
      </c>
      <c r="E1109" s="184" t="s">
        <v>3</v>
      </c>
      <c r="F1109" s="185" t="s">
        <v>1302</v>
      </c>
      <c r="H1109" s="186">
        <v>36</v>
      </c>
      <c r="L1109" s="183"/>
      <c r="M1109" s="187"/>
      <c r="N1109" s="188"/>
      <c r="O1109" s="188"/>
      <c r="P1109" s="188"/>
      <c r="Q1109" s="188"/>
      <c r="R1109" s="188"/>
      <c r="S1109" s="188"/>
      <c r="T1109" s="189"/>
      <c r="AT1109" s="184" t="s">
        <v>181</v>
      </c>
      <c r="AU1109" s="184" t="s">
        <v>179</v>
      </c>
      <c r="AV1109" s="182" t="s">
        <v>179</v>
      </c>
      <c r="AW1109" s="182" t="s">
        <v>36</v>
      </c>
      <c r="AX1109" s="182" t="s">
        <v>75</v>
      </c>
      <c r="AY1109" s="184" t="s">
        <v>171</v>
      </c>
    </row>
    <row r="1110" spans="2:51" s="174" customFormat="1" ht="12">
      <c r="B1110" s="175"/>
      <c r="D1110" s="176" t="s">
        <v>181</v>
      </c>
      <c r="E1110" s="177" t="s">
        <v>3</v>
      </c>
      <c r="F1110" s="178" t="s">
        <v>1291</v>
      </c>
      <c r="H1110" s="177" t="s">
        <v>3</v>
      </c>
      <c r="L1110" s="175"/>
      <c r="M1110" s="179"/>
      <c r="N1110" s="180"/>
      <c r="O1110" s="180"/>
      <c r="P1110" s="180"/>
      <c r="Q1110" s="180"/>
      <c r="R1110" s="180"/>
      <c r="S1110" s="180"/>
      <c r="T1110" s="181"/>
      <c r="AT1110" s="177" t="s">
        <v>181</v>
      </c>
      <c r="AU1110" s="177" t="s">
        <v>179</v>
      </c>
      <c r="AV1110" s="174" t="s">
        <v>83</v>
      </c>
      <c r="AW1110" s="174" t="s">
        <v>36</v>
      </c>
      <c r="AX1110" s="174" t="s">
        <v>75</v>
      </c>
      <c r="AY1110" s="177" t="s">
        <v>171</v>
      </c>
    </row>
    <row r="1111" spans="2:51" s="182" customFormat="1" ht="12">
      <c r="B1111" s="183"/>
      <c r="D1111" s="176" t="s">
        <v>181</v>
      </c>
      <c r="E1111" s="184" t="s">
        <v>3</v>
      </c>
      <c r="F1111" s="185" t="s">
        <v>1303</v>
      </c>
      <c r="H1111" s="186">
        <v>5</v>
      </c>
      <c r="L1111" s="183"/>
      <c r="M1111" s="187"/>
      <c r="N1111" s="188"/>
      <c r="O1111" s="188"/>
      <c r="P1111" s="188"/>
      <c r="Q1111" s="188"/>
      <c r="R1111" s="188"/>
      <c r="S1111" s="188"/>
      <c r="T1111" s="189"/>
      <c r="AT1111" s="184" t="s">
        <v>181</v>
      </c>
      <c r="AU1111" s="184" t="s">
        <v>179</v>
      </c>
      <c r="AV1111" s="182" t="s">
        <v>179</v>
      </c>
      <c r="AW1111" s="182" t="s">
        <v>36</v>
      </c>
      <c r="AX1111" s="182" t="s">
        <v>75</v>
      </c>
      <c r="AY1111" s="184" t="s">
        <v>171</v>
      </c>
    </row>
    <row r="1112" spans="2:51" s="190" customFormat="1" ht="12">
      <c r="B1112" s="191"/>
      <c r="D1112" s="176" t="s">
        <v>181</v>
      </c>
      <c r="E1112" s="192" t="s">
        <v>3</v>
      </c>
      <c r="F1112" s="193" t="s">
        <v>184</v>
      </c>
      <c r="H1112" s="194">
        <v>58.6</v>
      </c>
      <c r="L1112" s="191"/>
      <c r="M1112" s="195"/>
      <c r="N1112" s="196"/>
      <c r="O1112" s="196"/>
      <c r="P1112" s="196"/>
      <c r="Q1112" s="196"/>
      <c r="R1112" s="196"/>
      <c r="S1112" s="196"/>
      <c r="T1112" s="197"/>
      <c r="AT1112" s="192" t="s">
        <v>181</v>
      </c>
      <c r="AU1112" s="192" t="s">
        <v>179</v>
      </c>
      <c r="AV1112" s="190" t="s">
        <v>178</v>
      </c>
      <c r="AW1112" s="190" t="s">
        <v>36</v>
      </c>
      <c r="AX1112" s="190" t="s">
        <v>83</v>
      </c>
      <c r="AY1112" s="192" t="s">
        <v>171</v>
      </c>
    </row>
    <row r="1113" spans="1:65" s="92" customFormat="1" ht="16.5" customHeight="1">
      <c r="A1113" s="89"/>
      <c r="B1113" s="90"/>
      <c r="C1113" s="161" t="s">
        <v>1304</v>
      </c>
      <c r="D1113" s="161" t="s">
        <v>173</v>
      </c>
      <c r="E1113" s="162" t="s">
        <v>1305</v>
      </c>
      <c r="F1113" s="163" t="s">
        <v>1306</v>
      </c>
      <c r="G1113" s="164" t="s">
        <v>256</v>
      </c>
      <c r="H1113" s="165">
        <v>8</v>
      </c>
      <c r="I1113" s="75"/>
      <c r="J1113" s="166">
        <f>ROUND(I1113*H1113,2)</f>
        <v>0</v>
      </c>
      <c r="K1113" s="163" t="s">
        <v>3</v>
      </c>
      <c r="L1113" s="90"/>
      <c r="M1113" s="167" t="s">
        <v>3</v>
      </c>
      <c r="N1113" s="168" t="s">
        <v>47</v>
      </c>
      <c r="O1113" s="169"/>
      <c r="P1113" s="170">
        <f>O1113*H1113</f>
        <v>0</v>
      </c>
      <c r="Q1113" s="170">
        <v>0.00236</v>
      </c>
      <c r="R1113" s="170">
        <f>Q1113*H1113</f>
        <v>0.01888</v>
      </c>
      <c r="S1113" s="170">
        <v>0</v>
      </c>
      <c r="T1113" s="171">
        <f>S1113*H1113</f>
        <v>0</v>
      </c>
      <c r="U1113" s="89"/>
      <c r="V1113" s="89"/>
      <c r="W1113" s="89"/>
      <c r="X1113" s="89"/>
      <c r="Y1113" s="89"/>
      <c r="Z1113" s="89"/>
      <c r="AA1113" s="89"/>
      <c r="AB1113" s="89"/>
      <c r="AC1113" s="89"/>
      <c r="AD1113" s="89"/>
      <c r="AE1113" s="89"/>
      <c r="AR1113" s="172" t="s">
        <v>261</v>
      </c>
      <c r="AT1113" s="172" t="s">
        <v>173</v>
      </c>
      <c r="AU1113" s="172" t="s">
        <v>179</v>
      </c>
      <c r="AY1113" s="82" t="s">
        <v>171</v>
      </c>
      <c r="BE1113" s="173">
        <f>IF(N1113="základní",J1113,0)</f>
        <v>0</v>
      </c>
      <c r="BF1113" s="173">
        <f>IF(N1113="snížená",J1113,0)</f>
        <v>0</v>
      </c>
      <c r="BG1113" s="173">
        <f>IF(N1113="zákl. přenesená",J1113,0)</f>
        <v>0</v>
      </c>
      <c r="BH1113" s="173">
        <f>IF(N1113="sníž. přenesená",J1113,0)</f>
        <v>0</v>
      </c>
      <c r="BI1113" s="173">
        <f>IF(N1113="nulová",J1113,0)</f>
        <v>0</v>
      </c>
      <c r="BJ1113" s="82" t="s">
        <v>179</v>
      </c>
      <c r="BK1113" s="173">
        <f>ROUND(I1113*H1113,2)</f>
        <v>0</v>
      </c>
      <c r="BL1113" s="82" t="s">
        <v>261</v>
      </c>
      <c r="BM1113" s="172" t="s">
        <v>1307</v>
      </c>
    </row>
    <row r="1114" spans="2:51" s="174" customFormat="1" ht="12">
      <c r="B1114" s="175"/>
      <c r="D1114" s="176" t="s">
        <v>181</v>
      </c>
      <c r="E1114" s="177" t="s">
        <v>3</v>
      </c>
      <c r="F1114" s="178" t="s">
        <v>1296</v>
      </c>
      <c r="H1114" s="177" t="s">
        <v>3</v>
      </c>
      <c r="L1114" s="175"/>
      <c r="M1114" s="179"/>
      <c r="N1114" s="180"/>
      <c r="O1114" s="180"/>
      <c r="P1114" s="180"/>
      <c r="Q1114" s="180"/>
      <c r="R1114" s="180"/>
      <c r="S1114" s="180"/>
      <c r="T1114" s="181"/>
      <c r="AT1114" s="177" t="s">
        <v>181</v>
      </c>
      <c r="AU1114" s="177" t="s">
        <v>179</v>
      </c>
      <c r="AV1114" s="174" t="s">
        <v>83</v>
      </c>
      <c r="AW1114" s="174" t="s">
        <v>36</v>
      </c>
      <c r="AX1114" s="174" t="s">
        <v>75</v>
      </c>
      <c r="AY1114" s="177" t="s">
        <v>171</v>
      </c>
    </row>
    <row r="1115" spans="2:51" s="182" customFormat="1" ht="12">
      <c r="B1115" s="183"/>
      <c r="D1115" s="176" t="s">
        <v>181</v>
      </c>
      <c r="E1115" s="184" t="s">
        <v>3</v>
      </c>
      <c r="F1115" s="185" t="s">
        <v>1308</v>
      </c>
      <c r="H1115" s="186">
        <v>8</v>
      </c>
      <c r="L1115" s="183"/>
      <c r="M1115" s="187"/>
      <c r="N1115" s="188"/>
      <c r="O1115" s="188"/>
      <c r="P1115" s="188"/>
      <c r="Q1115" s="188"/>
      <c r="R1115" s="188"/>
      <c r="S1115" s="188"/>
      <c r="T1115" s="189"/>
      <c r="AT1115" s="184" t="s">
        <v>181</v>
      </c>
      <c r="AU1115" s="184" t="s">
        <v>179</v>
      </c>
      <c r="AV1115" s="182" t="s">
        <v>179</v>
      </c>
      <c r="AW1115" s="182" t="s">
        <v>36</v>
      </c>
      <c r="AX1115" s="182" t="s">
        <v>75</v>
      </c>
      <c r="AY1115" s="184" t="s">
        <v>171</v>
      </c>
    </row>
    <row r="1116" spans="2:51" s="190" customFormat="1" ht="12">
      <c r="B1116" s="191"/>
      <c r="D1116" s="176" t="s">
        <v>181</v>
      </c>
      <c r="E1116" s="192" t="s">
        <v>3</v>
      </c>
      <c r="F1116" s="193" t="s">
        <v>184</v>
      </c>
      <c r="H1116" s="194">
        <v>8</v>
      </c>
      <c r="L1116" s="191"/>
      <c r="M1116" s="195"/>
      <c r="N1116" s="196"/>
      <c r="O1116" s="196"/>
      <c r="P1116" s="196"/>
      <c r="Q1116" s="196"/>
      <c r="R1116" s="196"/>
      <c r="S1116" s="196"/>
      <c r="T1116" s="197"/>
      <c r="AT1116" s="192" t="s">
        <v>181</v>
      </c>
      <c r="AU1116" s="192" t="s">
        <v>179</v>
      </c>
      <c r="AV1116" s="190" t="s">
        <v>178</v>
      </c>
      <c r="AW1116" s="190" t="s">
        <v>36</v>
      </c>
      <c r="AX1116" s="190" t="s">
        <v>83</v>
      </c>
      <c r="AY1116" s="192" t="s">
        <v>171</v>
      </c>
    </row>
    <row r="1117" spans="1:65" s="92" customFormat="1" ht="24">
      <c r="A1117" s="89"/>
      <c r="B1117" s="90"/>
      <c r="C1117" s="161" t="s">
        <v>1309</v>
      </c>
      <c r="D1117" s="161" t="s">
        <v>173</v>
      </c>
      <c r="E1117" s="162" t="s">
        <v>1310</v>
      </c>
      <c r="F1117" s="163" t="s">
        <v>1311</v>
      </c>
      <c r="G1117" s="164" t="s">
        <v>222</v>
      </c>
      <c r="H1117" s="165">
        <v>0.782</v>
      </c>
      <c r="I1117" s="75"/>
      <c r="J1117" s="166">
        <f>ROUND(I1117*H1117,2)</f>
        <v>0</v>
      </c>
      <c r="K1117" s="163" t="s">
        <v>177</v>
      </c>
      <c r="L1117" s="90"/>
      <c r="M1117" s="167" t="s">
        <v>3</v>
      </c>
      <c r="N1117" s="168" t="s">
        <v>47</v>
      </c>
      <c r="O1117" s="169"/>
      <c r="P1117" s="170">
        <f>O1117*H1117</f>
        <v>0</v>
      </c>
      <c r="Q1117" s="170">
        <v>0</v>
      </c>
      <c r="R1117" s="170">
        <f>Q1117*H1117</f>
        <v>0</v>
      </c>
      <c r="S1117" s="170">
        <v>0</v>
      </c>
      <c r="T1117" s="171">
        <f>S1117*H1117</f>
        <v>0</v>
      </c>
      <c r="U1117" s="89"/>
      <c r="V1117" s="89"/>
      <c r="W1117" s="89"/>
      <c r="X1117" s="89"/>
      <c r="Y1117" s="89"/>
      <c r="Z1117" s="89"/>
      <c r="AA1117" s="89"/>
      <c r="AB1117" s="89"/>
      <c r="AC1117" s="89"/>
      <c r="AD1117" s="89"/>
      <c r="AE1117" s="89"/>
      <c r="AR1117" s="172" t="s">
        <v>261</v>
      </c>
      <c r="AT1117" s="172" t="s">
        <v>173</v>
      </c>
      <c r="AU1117" s="172" t="s">
        <v>179</v>
      </c>
      <c r="AY1117" s="82" t="s">
        <v>171</v>
      </c>
      <c r="BE1117" s="173">
        <f>IF(N1117="základní",J1117,0)</f>
        <v>0</v>
      </c>
      <c r="BF1117" s="173">
        <f>IF(N1117="snížená",J1117,0)</f>
        <v>0</v>
      </c>
      <c r="BG1117" s="173">
        <f>IF(N1117="zákl. přenesená",J1117,0)</f>
        <v>0</v>
      </c>
      <c r="BH1117" s="173">
        <f>IF(N1117="sníž. přenesená",J1117,0)</f>
        <v>0</v>
      </c>
      <c r="BI1117" s="173">
        <f>IF(N1117="nulová",J1117,0)</f>
        <v>0</v>
      </c>
      <c r="BJ1117" s="82" t="s">
        <v>179</v>
      </c>
      <c r="BK1117" s="173">
        <f>ROUND(I1117*H1117,2)</f>
        <v>0</v>
      </c>
      <c r="BL1117" s="82" t="s">
        <v>261</v>
      </c>
      <c r="BM1117" s="172" t="s">
        <v>1312</v>
      </c>
    </row>
    <row r="1118" spans="2:63" s="148" customFormat="1" ht="22.9" customHeight="1">
      <c r="B1118" s="149"/>
      <c r="D1118" s="150" t="s">
        <v>74</v>
      </c>
      <c r="E1118" s="159" t="s">
        <v>1313</v>
      </c>
      <c r="F1118" s="159" t="s">
        <v>1314</v>
      </c>
      <c r="J1118" s="160">
        <f>BK1118</f>
        <v>0</v>
      </c>
      <c r="L1118" s="149"/>
      <c r="M1118" s="153"/>
      <c r="N1118" s="154"/>
      <c r="O1118" s="154"/>
      <c r="P1118" s="155">
        <f>SUM(P1119:P1148)</f>
        <v>0</v>
      </c>
      <c r="Q1118" s="154"/>
      <c r="R1118" s="155">
        <f>SUM(R1119:R1148)</f>
        <v>18.274274600000002</v>
      </c>
      <c r="S1118" s="154"/>
      <c r="T1118" s="156">
        <f>SUM(T1119:T1148)</f>
        <v>0</v>
      </c>
      <c r="AR1118" s="150" t="s">
        <v>179</v>
      </c>
      <c r="AT1118" s="157" t="s">
        <v>74</v>
      </c>
      <c r="AU1118" s="157" t="s">
        <v>83</v>
      </c>
      <c r="AY1118" s="150" t="s">
        <v>171</v>
      </c>
      <c r="BK1118" s="158">
        <f>SUM(BK1119:BK1148)</f>
        <v>0</v>
      </c>
    </row>
    <row r="1119" spans="1:65" s="92" customFormat="1" ht="16.5" customHeight="1">
      <c r="A1119" s="89"/>
      <c r="B1119" s="90"/>
      <c r="C1119" s="161" t="s">
        <v>1315</v>
      </c>
      <c r="D1119" s="161" t="s">
        <v>173</v>
      </c>
      <c r="E1119" s="162" t="s">
        <v>1316</v>
      </c>
      <c r="F1119" s="163" t="s">
        <v>1317</v>
      </c>
      <c r="G1119" s="164" t="s">
        <v>176</v>
      </c>
      <c r="H1119" s="165">
        <v>382.385</v>
      </c>
      <c r="I1119" s="75"/>
      <c r="J1119" s="166">
        <f>ROUND(I1119*H1119,2)</f>
        <v>0</v>
      </c>
      <c r="K1119" s="163" t="s">
        <v>177</v>
      </c>
      <c r="L1119" s="90"/>
      <c r="M1119" s="167" t="s">
        <v>3</v>
      </c>
      <c r="N1119" s="168" t="s">
        <v>47</v>
      </c>
      <c r="O1119" s="169"/>
      <c r="P1119" s="170">
        <f>O1119*H1119</f>
        <v>0</v>
      </c>
      <c r="Q1119" s="170">
        <v>0</v>
      </c>
      <c r="R1119" s="170">
        <f>Q1119*H1119</f>
        <v>0</v>
      </c>
      <c r="S1119" s="170">
        <v>0</v>
      </c>
      <c r="T1119" s="171">
        <f>S1119*H1119</f>
        <v>0</v>
      </c>
      <c r="U1119" s="89"/>
      <c r="V1119" s="89"/>
      <c r="W1119" s="89"/>
      <c r="X1119" s="89"/>
      <c r="Y1119" s="89"/>
      <c r="Z1119" s="89"/>
      <c r="AA1119" s="89"/>
      <c r="AB1119" s="89"/>
      <c r="AC1119" s="89"/>
      <c r="AD1119" s="89"/>
      <c r="AE1119" s="89"/>
      <c r="AR1119" s="172" t="s">
        <v>261</v>
      </c>
      <c r="AT1119" s="172" t="s">
        <v>173</v>
      </c>
      <c r="AU1119" s="172" t="s">
        <v>179</v>
      </c>
      <c r="AY1119" s="82" t="s">
        <v>171</v>
      </c>
      <c r="BE1119" s="173">
        <f>IF(N1119="základní",J1119,0)</f>
        <v>0</v>
      </c>
      <c r="BF1119" s="173">
        <f>IF(N1119="snížená",J1119,0)</f>
        <v>0</v>
      </c>
      <c r="BG1119" s="173">
        <f>IF(N1119="zákl. přenesená",J1119,0)</f>
        <v>0</v>
      </c>
      <c r="BH1119" s="173">
        <f>IF(N1119="sníž. přenesená",J1119,0)</f>
        <v>0</v>
      </c>
      <c r="BI1119" s="173">
        <f>IF(N1119="nulová",J1119,0)</f>
        <v>0</v>
      </c>
      <c r="BJ1119" s="82" t="s">
        <v>179</v>
      </c>
      <c r="BK1119" s="173">
        <f>ROUND(I1119*H1119,2)</f>
        <v>0</v>
      </c>
      <c r="BL1119" s="82" t="s">
        <v>261</v>
      </c>
      <c r="BM1119" s="172" t="s">
        <v>1318</v>
      </c>
    </row>
    <row r="1120" spans="2:51" s="182" customFormat="1" ht="12">
      <c r="B1120" s="183"/>
      <c r="D1120" s="176" t="s">
        <v>181</v>
      </c>
      <c r="E1120" s="184" t="s">
        <v>3</v>
      </c>
      <c r="F1120" s="185" t="s">
        <v>607</v>
      </c>
      <c r="H1120" s="186">
        <v>187.172</v>
      </c>
      <c r="L1120" s="183"/>
      <c r="M1120" s="187"/>
      <c r="N1120" s="188"/>
      <c r="O1120" s="188"/>
      <c r="P1120" s="188"/>
      <c r="Q1120" s="188"/>
      <c r="R1120" s="188"/>
      <c r="S1120" s="188"/>
      <c r="T1120" s="189"/>
      <c r="AT1120" s="184" t="s">
        <v>181</v>
      </c>
      <c r="AU1120" s="184" t="s">
        <v>179</v>
      </c>
      <c r="AV1120" s="182" t="s">
        <v>179</v>
      </c>
      <c r="AW1120" s="182" t="s">
        <v>36</v>
      </c>
      <c r="AX1120" s="182" t="s">
        <v>75</v>
      </c>
      <c r="AY1120" s="184" t="s">
        <v>171</v>
      </c>
    </row>
    <row r="1121" spans="2:51" s="182" customFormat="1" ht="12">
      <c r="B1121" s="183"/>
      <c r="D1121" s="176" t="s">
        <v>181</v>
      </c>
      <c r="E1121" s="184" t="s">
        <v>3</v>
      </c>
      <c r="F1121" s="185" t="s">
        <v>607</v>
      </c>
      <c r="H1121" s="186">
        <v>187.172</v>
      </c>
      <c r="L1121" s="183"/>
      <c r="M1121" s="187"/>
      <c r="N1121" s="188"/>
      <c r="O1121" s="188"/>
      <c r="P1121" s="188"/>
      <c r="Q1121" s="188"/>
      <c r="R1121" s="188"/>
      <c r="S1121" s="188"/>
      <c r="T1121" s="189"/>
      <c r="AT1121" s="184" t="s">
        <v>181</v>
      </c>
      <c r="AU1121" s="184" t="s">
        <v>179</v>
      </c>
      <c r="AV1121" s="182" t="s">
        <v>179</v>
      </c>
      <c r="AW1121" s="182" t="s">
        <v>36</v>
      </c>
      <c r="AX1121" s="182" t="s">
        <v>75</v>
      </c>
      <c r="AY1121" s="184" t="s">
        <v>171</v>
      </c>
    </row>
    <row r="1122" spans="2:51" s="182" customFormat="1" ht="12">
      <c r="B1122" s="183"/>
      <c r="D1122" s="176" t="s">
        <v>181</v>
      </c>
      <c r="E1122" s="184" t="s">
        <v>3</v>
      </c>
      <c r="F1122" s="185" t="s">
        <v>608</v>
      </c>
      <c r="H1122" s="186">
        <v>-58.022</v>
      </c>
      <c r="L1122" s="183"/>
      <c r="M1122" s="187"/>
      <c r="N1122" s="188"/>
      <c r="O1122" s="188"/>
      <c r="P1122" s="188"/>
      <c r="Q1122" s="188"/>
      <c r="R1122" s="188"/>
      <c r="S1122" s="188"/>
      <c r="T1122" s="189"/>
      <c r="AT1122" s="184" t="s">
        <v>181</v>
      </c>
      <c r="AU1122" s="184" t="s">
        <v>179</v>
      </c>
      <c r="AV1122" s="182" t="s">
        <v>179</v>
      </c>
      <c r="AW1122" s="182" t="s">
        <v>36</v>
      </c>
      <c r="AX1122" s="182" t="s">
        <v>75</v>
      </c>
      <c r="AY1122" s="184" t="s">
        <v>171</v>
      </c>
    </row>
    <row r="1123" spans="2:51" s="182" customFormat="1" ht="12">
      <c r="B1123" s="183"/>
      <c r="D1123" s="176" t="s">
        <v>181</v>
      </c>
      <c r="E1123" s="184" t="s">
        <v>3</v>
      </c>
      <c r="F1123" s="185" t="s">
        <v>609</v>
      </c>
      <c r="H1123" s="186">
        <v>-83.75</v>
      </c>
      <c r="L1123" s="183"/>
      <c r="M1123" s="187"/>
      <c r="N1123" s="188"/>
      <c r="O1123" s="188"/>
      <c r="P1123" s="188"/>
      <c r="Q1123" s="188"/>
      <c r="R1123" s="188"/>
      <c r="S1123" s="188"/>
      <c r="T1123" s="189"/>
      <c r="AT1123" s="184" t="s">
        <v>181</v>
      </c>
      <c r="AU1123" s="184" t="s">
        <v>179</v>
      </c>
      <c r="AV1123" s="182" t="s">
        <v>179</v>
      </c>
      <c r="AW1123" s="182" t="s">
        <v>36</v>
      </c>
      <c r="AX1123" s="182" t="s">
        <v>75</v>
      </c>
      <c r="AY1123" s="184" t="s">
        <v>171</v>
      </c>
    </row>
    <row r="1124" spans="2:51" s="182" customFormat="1" ht="12">
      <c r="B1124" s="183"/>
      <c r="D1124" s="176" t="s">
        <v>181</v>
      </c>
      <c r="E1124" s="184" t="s">
        <v>3</v>
      </c>
      <c r="F1124" s="185" t="s">
        <v>610</v>
      </c>
      <c r="H1124" s="186">
        <v>88.5</v>
      </c>
      <c r="L1124" s="183"/>
      <c r="M1124" s="187"/>
      <c r="N1124" s="188"/>
      <c r="O1124" s="188"/>
      <c r="P1124" s="188"/>
      <c r="Q1124" s="188"/>
      <c r="R1124" s="188"/>
      <c r="S1124" s="188"/>
      <c r="T1124" s="189"/>
      <c r="AT1124" s="184" t="s">
        <v>181</v>
      </c>
      <c r="AU1124" s="184" t="s">
        <v>179</v>
      </c>
      <c r="AV1124" s="182" t="s">
        <v>179</v>
      </c>
      <c r="AW1124" s="182" t="s">
        <v>36</v>
      </c>
      <c r="AX1124" s="182" t="s">
        <v>75</v>
      </c>
      <c r="AY1124" s="184" t="s">
        <v>171</v>
      </c>
    </row>
    <row r="1125" spans="2:51" s="182" customFormat="1" ht="12">
      <c r="B1125" s="183"/>
      <c r="D1125" s="176" t="s">
        <v>181</v>
      </c>
      <c r="E1125" s="184" t="s">
        <v>3</v>
      </c>
      <c r="F1125" s="185" t="s">
        <v>611</v>
      </c>
      <c r="H1125" s="186">
        <v>61.313</v>
      </c>
      <c r="L1125" s="183"/>
      <c r="M1125" s="187"/>
      <c r="N1125" s="188"/>
      <c r="O1125" s="188"/>
      <c r="P1125" s="188"/>
      <c r="Q1125" s="188"/>
      <c r="R1125" s="188"/>
      <c r="S1125" s="188"/>
      <c r="T1125" s="189"/>
      <c r="AT1125" s="184" t="s">
        <v>181</v>
      </c>
      <c r="AU1125" s="184" t="s">
        <v>179</v>
      </c>
      <c r="AV1125" s="182" t="s">
        <v>179</v>
      </c>
      <c r="AW1125" s="182" t="s">
        <v>36</v>
      </c>
      <c r="AX1125" s="182" t="s">
        <v>75</v>
      </c>
      <c r="AY1125" s="184" t="s">
        <v>171</v>
      </c>
    </row>
    <row r="1126" spans="2:51" s="190" customFormat="1" ht="12">
      <c r="B1126" s="191"/>
      <c r="D1126" s="176" t="s">
        <v>181</v>
      </c>
      <c r="E1126" s="192" t="s">
        <v>3</v>
      </c>
      <c r="F1126" s="193" t="s">
        <v>184</v>
      </c>
      <c r="H1126" s="194">
        <v>382.385</v>
      </c>
      <c r="L1126" s="191"/>
      <c r="M1126" s="195"/>
      <c r="N1126" s="196"/>
      <c r="O1126" s="196"/>
      <c r="P1126" s="196"/>
      <c r="Q1126" s="196"/>
      <c r="R1126" s="196"/>
      <c r="S1126" s="196"/>
      <c r="T1126" s="197"/>
      <c r="AT1126" s="192" t="s">
        <v>181</v>
      </c>
      <c r="AU1126" s="192" t="s">
        <v>179</v>
      </c>
      <c r="AV1126" s="190" t="s">
        <v>178</v>
      </c>
      <c r="AW1126" s="190" t="s">
        <v>36</v>
      </c>
      <c r="AX1126" s="190" t="s">
        <v>83</v>
      </c>
      <c r="AY1126" s="192" t="s">
        <v>171</v>
      </c>
    </row>
    <row r="1127" spans="1:65" s="92" customFormat="1" ht="16.5" customHeight="1">
      <c r="A1127" s="89"/>
      <c r="B1127" s="90"/>
      <c r="C1127" s="198" t="s">
        <v>1319</v>
      </c>
      <c r="D1127" s="198" t="s">
        <v>248</v>
      </c>
      <c r="E1127" s="199" t="s">
        <v>1320</v>
      </c>
      <c r="F1127" s="200" t="s">
        <v>1321</v>
      </c>
      <c r="G1127" s="201" t="s">
        <v>284</v>
      </c>
      <c r="H1127" s="202">
        <v>3441.465</v>
      </c>
      <c r="I1127" s="78"/>
      <c r="J1127" s="203">
        <f>ROUND(I1127*H1127,2)</f>
        <v>0</v>
      </c>
      <c r="K1127" s="200" t="s">
        <v>177</v>
      </c>
      <c r="L1127" s="204"/>
      <c r="M1127" s="205" t="s">
        <v>3</v>
      </c>
      <c r="N1127" s="206" t="s">
        <v>47</v>
      </c>
      <c r="O1127" s="169"/>
      <c r="P1127" s="170">
        <f>O1127*H1127</f>
        <v>0</v>
      </c>
      <c r="Q1127" s="170">
        <v>0.005</v>
      </c>
      <c r="R1127" s="170">
        <f>Q1127*H1127</f>
        <v>17.207325</v>
      </c>
      <c r="S1127" s="170">
        <v>0</v>
      </c>
      <c r="T1127" s="171">
        <f>S1127*H1127</f>
        <v>0</v>
      </c>
      <c r="U1127" s="89"/>
      <c r="V1127" s="89"/>
      <c r="W1127" s="89"/>
      <c r="X1127" s="89"/>
      <c r="Y1127" s="89"/>
      <c r="Z1127" s="89"/>
      <c r="AA1127" s="89"/>
      <c r="AB1127" s="89"/>
      <c r="AC1127" s="89"/>
      <c r="AD1127" s="89"/>
      <c r="AE1127" s="89"/>
      <c r="AR1127" s="172" t="s">
        <v>353</v>
      </c>
      <c r="AT1127" s="172" t="s">
        <v>248</v>
      </c>
      <c r="AU1127" s="172" t="s">
        <v>179</v>
      </c>
      <c r="AY1127" s="82" t="s">
        <v>171</v>
      </c>
      <c r="BE1127" s="173">
        <f>IF(N1127="základní",J1127,0)</f>
        <v>0</v>
      </c>
      <c r="BF1127" s="173">
        <f>IF(N1127="snížená",J1127,0)</f>
        <v>0</v>
      </c>
      <c r="BG1127" s="173">
        <f>IF(N1127="zákl. přenesená",J1127,0)</f>
        <v>0</v>
      </c>
      <c r="BH1127" s="173">
        <f>IF(N1127="sníž. přenesená",J1127,0)</f>
        <v>0</v>
      </c>
      <c r="BI1127" s="173">
        <f>IF(N1127="nulová",J1127,0)</f>
        <v>0</v>
      </c>
      <c r="BJ1127" s="82" t="s">
        <v>179</v>
      </c>
      <c r="BK1127" s="173">
        <f>ROUND(I1127*H1127,2)</f>
        <v>0</v>
      </c>
      <c r="BL1127" s="82" t="s">
        <v>261</v>
      </c>
      <c r="BM1127" s="172" t="s">
        <v>1322</v>
      </c>
    </row>
    <row r="1128" spans="2:51" s="182" customFormat="1" ht="12">
      <c r="B1128" s="183"/>
      <c r="D1128" s="176" t="s">
        <v>181</v>
      </c>
      <c r="F1128" s="185" t="s">
        <v>1323</v>
      </c>
      <c r="H1128" s="186">
        <v>3441.465</v>
      </c>
      <c r="L1128" s="183"/>
      <c r="M1128" s="187"/>
      <c r="N1128" s="188"/>
      <c r="O1128" s="188"/>
      <c r="P1128" s="188"/>
      <c r="Q1128" s="188"/>
      <c r="R1128" s="188"/>
      <c r="S1128" s="188"/>
      <c r="T1128" s="189"/>
      <c r="AT1128" s="184" t="s">
        <v>181</v>
      </c>
      <c r="AU1128" s="184" t="s">
        <v>179</v>
      </c>
      <c r="AV1128" s="182" t="s">
        <v>179</v>
      </c>
      <c r="AW1128" s="182" t="s">
        <v>4</v>
      </c>
      <c r="AX1128" s="182" t="s">
        <v>83</v>
      </c>
      <c r="AY1128" s="184" t="s">
        <v>171</v>
      </c>
    </row>
    <row r="1129" spans="1:65" s="92" customFormat="1" ht="16.5" customHeight="1">
      <c r="A1129" s="89"/>
      <c r="B1129" s="90"/>
      <c r="C1129" s="161" t="s">
        <v>1324</v>
      </c>
      <c r="D1129" s="161" t="s">
        <v>173</v>
      </c>
      <c r="E1129" s="162" t="s">
        <v>1325</v>
      </c>
      <c r="F1129" s="163" t="s">
        <v>1326</v>
      </c>
      <c r="G1129" s="164" t="s">
        <v>256</v>
      </c>
      <c r="H1129" s="165">
        <v>54.4</v>
      </c>
      <c r="I1129" s="75"/>
      <c r="J1129" s="166">
        <f>ROUND(I1129*H1129,2)</f>
        <v>0</v>
      </c>
      <c r="K1129" s="163" t="s">
        <v>177</v>
      </c>
      <c r="L1129" s="90"/>
      <c r="M1129" s="167" t="s">
        <v>3</v>
      </c>
      <c r="N1129" s="168" t="s">
        <v>47</v>
      </c>
      <c r="O1129" s="169"/>
      <c r="P1129" s="170">
        <f>O1129*H1129</f>
        <v>0</v>
      </c>
      <c r="Q1129" s="170">
        <v>1E-05</v>
      </c>
      <c r="R1129" s="170">
        <f>Q1129*H1129</f>
        <v>0.000544</v>
      </c>
      <c r="S1129" s="170">
        <v>0</v>
      </c>
      <c r="T1129" s="171">
        <f>S1129*H1129</f>
        <v>0</v>
      </c>
      <c r="U1129" s="89"/>
      <c r="V1129" s="89"/>
      <c r="W1129" s="89"/>
      <c r="X1129" s="89"/>
      <c r="Y1129" s="89"/>
      <c r="Z1129" s="89"/>
      <c r="AA1129" s="89"/>
      <c r="AB1129" s="89"/>
      <c r="AC1129" s="89"/>
      <c r="AD1129" s="89"/>
      <c r="AE1129" s="89"/>
      <c r="AR1129" s="172" t="s">
        <v>261</v>
      </c>
      <c r="AT1129" s="172" t="s">
        <v>173</v>
      </c>
      <c r="AU1129" s="172" t="s">
        <v>179</v>
      </c>
      <c r="AY1129" s="82" t="s">
        <v>171</v>
      </c>
      <c r="BE1129" s="173">
        <f>IF(N1129="základní",J1129,0)</f>
        <v>0</v>
      </c>
      <c r="BF1129" s="173">
        <f>IF(N1129="snížená",J1129,0)</f>
        <v>0</v>
      </c>
      <c r="BG1129" s="173">
        <f>IF(N1129="zákl. přenesená",J1129,0)</f>
        <v>0</v>
      </c>
      <c r="BH1129" s="173">
        <f>IF(N1129="sníž. přenesená",J1129,0)</f>
        <v>0</v>
      </c>
      <c r="BI1129" s="173">
        <f>IF(N1129="nulová",J1129,0)</f>
        <v>0</v>
      </c>
      <c r="BJ1129" s="82" t="s">
        <v>179</v>
      </c>
      <c r="BK1129" s="173">
        <f>ROUND(I1129*H1129,2)</f>
        <v>0</v>
      </c>
      <c r="BL1129" s="82" t="s">
        <v>261</v>
      </c>
      <c r="BM1129" s="172" t="s">
        <v>1327</v>
      </c>
    </row>
    <row r="1130" spans="2:51" s="182" customFormat="1" ht="12">
      <c r="B1130" s="183"/>
      <c r="D1130" s="176" t="s">
        <v>181</v>
      </c>
      <c r="E1130" s="184" t="s">
        <v>3</v>
      </c>
      <c r="F1130" s="185" t="s">
        <v>1328</v>
      </c>
      <c r="H1130" s="186">
        <v>54.4</v>
      </c>
      <c r="L1130" s="183"/>
      <c r="M1130" s="187"/>
      <c r="N1130" s="188"/>
      <c r="O1130" s="188"/>
      <c r="P1130" s="188"/>
      <c r="Q1130" s="188"/>
      <c r="R1130" s="188"/>
      <c r="S1130" s="188"/>
      <c r="T1130" s="189"/>
      <c r="AT1130" s="184" t="s">
        <v>181</v>
      </c>
      <c r="AU1130" s="184" t="s">
        <v>179</v>
      </c>
      <c r="AV1130" s="182" t="s">
        <v>179</v>
      </c>
      <c r="AW1130" s="182" t="s">
        <v>36</v>
      </c>
      <c r="AX1130" s="182" t="s">
        <v>75</v>
      </c>
      <c r="AY1130" s="184" t="s">
        <v>171</v>
      </c>
    </row>
    <row r="1131" spans="2:51" s="190" customFormat="1" ht="12">
      <c r="B1131" s="191"/>
      <c r="D1131" s="176" t="s">
        <v>181</v>
      </c>
      <c r="E1131" s="192" t="s">
        <v>3</v>
      </c>
      <c r="F1131" s="193" t="s">
        <v>184</v>
      </c>
      <c r="H1131" s="194">
        <v>54.4</v>
      </c>
      <c r="L1131" s="191"/>
      <c r="M1131" s="195"/>
      <c r="N1131" s="196"/>
      <c r="O1131" s="196"/>
      <c r="P1131" s="196"/>
      <c r="Q1131" s="196"/>
      <c r="R1131" s="196"/>
      <c r="S1131" s="196"/>
      <c r="T1131" s="197"/>
      <c r="AT1131" s="192" t="s">
        <v>181</v>
      </c>
      <c r="AU1131" s="192" t="s">
        <v>179</v>
      </c>
      <c r="AV1131" s="190" t="s">
        <v>178</v>
      </c>
      <c r="AW1131" s="190" t="s">
        <v>36</v>
      </c>
      <c r="AX1131" s="190" t="s">
        <v>83</v>
      </c>
      <c r="AY1131" s="192" t="s">
        <v>171</v>
      </c>
    </row>
    <row r="1132" spans="1:65" s="92" customFormat="1" ht="16.5" customHeight="1">
      <c r="A1132" s="89"/>
      <c r="B1132" s="90"/>
      <c r="C1132" s="198" t="s">
        <v>1329</v>
      </c>
      <c r="D1132" s="198" t="s">
        <v>248</v>
      </c>
      <c r="E1132" s="199" t="s">
        <v>1330</v>
      </c>
      <c r="F1132" s="200" t="s">
        <v>1331</v>
      </c>
      <c r="G1132" s="201" t="s">
        <v>256</v>
      </c>
      <c r="H1132" s="202">
        <v>59.4</v>
      </c>
      <c r="I1132" s="78"/>
      <c r="J1132" s="203">
        <f>ROUND(I1132*H1132,2)</f>
        <v>0</v>
      </c>
      <c r="K1132" s="200" t="s">
        <v>177</v>
      </c>
      <c r="L1132" s="204"/>
      <c r="M1132" s="205" t="s">
        <v>3</v>
      </c>
      <c r="N1132" s="206" t="s">
        <v>47</v>
      </c>
      <c r="O1132" s="169"/>
      <c r="P1132" s="170">
        <f>O1132*H1132</f>
        <v>0</v>
      </c>
      <c r="Q1132" s="170">
        <v>0.0001</v>
      </c>
      <c r="R1132" s="170">
        <f>Q1132*H1132</f>
        <v>0.00594</v>
      </c>
      <c r="S1132" s="170">
        <v>0</v>
      </c>
      <c r="T1132" s="171">
        <f>S1132*H1132</f>
        <v>0</v>
      </c>
      <c r="U1132" s="89"/>
      <c r="V1132" s="89"/>
      <c r="W1132" s="89"/>
      <c r="X1132" s="89"/>
      <c r="Y1132" s="89"/>
      <c r="Z1132" s="89"/>
      <c r="AA1132" s="89"/>
      <c r="AB1132" s="89"/>
      <c r="AC1132" s="89"/>
      <c r="AD1132" s="89"/>
      <c r="AE1132" s="89"/>
      <c r="AR1132" s="172" t="s">
        <v>353</v>
      </c>
      <c r="AT1132" s="172" t="s">
        <v>248</v>
      </c>
      <c r="AU1132" s="172" t="s">
        <v>179</v>
      </c>
      <c r="AY1132" s="82" t="s">
        <v>171</v>
      </c>
      <c r="BE1132" s="173">
        <f>IF(N1132="základní",J1132,0)</f>
        <v>0</v>
      </c>
      <c r="BF1132" s="173">
        <f>IF(N1132="snížená",J1132,0)</f>
        <v>0</v>
      </c>
      <c r="BG1132" s="173">
        <f>IF(N1132="zákl. přenesená",J1132,0)</f>
        <v>0</v>
      </c>
      <c r="BH1132" s="173">
        <f>IF(N1132="sníž. přenesená",J1132,0)</f>
        <v>0</v>
      </c>
      <c r="BI1132" s="173">
        <f>IF(N1132="nulová",J1132,0)</f>
        <v>0</v>
      </c>
      <c r="BJ1132" s="82" t="s">
        <v>179</v>
      </c>
      <c r="BK1132" s="173">
        <f>ROUND(I1132*H1132,2)</f>
        <v>0</v>
      </c>
      <c r="BL1132" s="82" t="s">
        <v>261</v>
      </c>
      <c r="BM1132" s="172" t="s">
        <v>1332</v>
      </c>
    </row>
    <row r="1133" spans="2:51" s="182" customFormat="1" ht="12">
      <c r="B1133" s="183"/>
      <c r="D1133" s="176" t="s">
        <v>181</v>
      </c>
      <c r="F1133" s="185" t="s">
        <v>1333</v>
      </c>
      <c r="H1133" s="186">
        <v>59.4</v>
      </c>
      <c r="L1133" s="183"/>
      <c r="M1133" s="187"/>
      <c r="N1133" s="188"/>
      <c r="O1133" s="188"/>
      <c r="P1133" s="188"/>
      <c r="Q1133" s="188"/>
      <c r="R1133" s="188"/>
      <c r="S1133" s="188"/>
      <c r="T1133" s="189"/>
      <c r="AT1133" s="184" t="s">
        <v>181</v>
      </c>
      <c r="AU1133" s="184" t="s">
        <v>179</v>
      </c>
      <c r="AV1133" s="182" t="s">
        <v>179</v>
      </c>
      <c r="AW1133" s="182" t="s">
        <v>4</v>
      </c>
      <c r="AX1133" s="182" t="s">
        <v>83</v>
      </c>
      <c r="AY1133" s="184" t="s">
        <v>171</v>
      </c>
    </row>
    <row r="1134" spans="1:65" s="92" customFormat="1" ht="16.5" customHeight="1">
      <c r="A1134" s="89"/>
      <c r="B1134" s="90"/>
      <c r="C1134" s="161" t="s">
        <v>1334</v>
      </c>
      <c r="D1134" s="161" t="s">
        <v>173</v>
      </c>
      <c r="E1134" s="162" t="s">
        <v>1335</v>
      </c>
      <c r="F1134" s="163" t="s">
        <v>1336</v>
      </c>
      <c r="G1134" s="164" t="s">
        <v>256</v>
      </c>
      <c r="H1134" s="165">
        <v>27.2</v>
      </c>
      <c r="I1134" s="75"/>
      <c r="J1134" s="166">
        <f>ROUND(I1134*H1134,2)</f>
        <v>0</v>
      </c>
      <c r="K1134" s="163" t="s">
        <v>177</v>
      </c>
      <c r="L1134" s="90"/>
      <c r="M1134" s="167" t="s">
        <v>3</v>
      </c>
      <c r="N1134" s="168" t="s">
        <v>47</v>
      </c>
      <c r="O1134" s="169"/>
      <c r="P1134" s="170">
        <f>O1134*H1134</f>
        <v>0</v>
      </c>
      <c r="Q1134" s="170">
        <v>0.00133</v>
      </c>
      <c r="R1134" s="170">
        <f>Q1134*H1134</f>
        <v>0.036176</v>
      </c>
      <c r="S1134" s="170">
        <v>0</v>
      </c>
      <c r="T1134" s="171">
        <f>S1134*H1134</f>
        <v>0</v>
      </c>
      <c r="U1134" s="89"/>
      <c r="V1134" s="89"/>
      <c r="W1134" s="89"/>
      <c r="X1134" s="89"/>
      <c r="Y1134" s="89"/>
      <c r="Z1134" s="89"/>
      <c r="AA1134" s="89"/>
      <c r="AB1134" s="89"/>
      <c r="AC1134" s="89"/>
      <c r="AD1134" s="89"/>
      <c r="AE1134" s="89"/>
      <c r="AR1134" s="172" t="s">
        <v>261</v>
      </c>
      <c r="AT1134" s="172" t="s">
        <v>173</v>
      </c>
      <c r="AU1134" s="172" t="s">
        <v>179</v>
      </c>
      <c r="AY1134" s="82" t="s">
        <v>171</v>
      </c>
      <c r="BE1134" s="173">
        <f>IF(N1134="základní",J1134,0)</f>
        <v>0</v>
      </c>
      <c r="BF1134" s="173">
        <f>IF(N1134="snížená",J1134,0)</f>
        <v>0</v>
      </c>
      <c r="BG1134" s="173">
        <f>IF(N1134="zákl. přenesená",J1134,0)</f>
        <v>0</v>
      </c>
      <c r="BH1134" s="173">
        <f>IF(N1134="sníž. přenesená",J1134,0)</f>
        <v>0</v>
      </c>
      <c r="BI1134" s="173">
        <f>IF(N1134="nulová",J1134,0)</f>
        <v>0</v>
      </c>
      <c r="BJ1134" s="82" t="s">
        <v>179</v>
      </c>
      <c r="BK1134" s="173">
        <f>ROUND(I1134*H1134,2)</f>
        <v>0</v>
      </c>
      <c r="BL1134" s="82" t="s">
        <v>261</v>
      </c>
      <c r="BM1134" s="172" t="s">
        <v>1337</v>
      </c>
    </row>
    <row r="1135" spans="2:51" s="182" customFormat="1" ht="12">
      <c r="B1135" s="183"/>
      <c r="D1135" s="176" t="s">
        <v>181</v>
      </c>
      <c r="E1135" s="184" t="s">
        <v>3</v>
      </c>
      <c r="F1135" s="185" t="s">
        <v>1338</v>
      </c>
      <c r="H1135" s="186">
        <v>27.2</v>
      </c>
      <c r="L1135" s="183"/>
      <c r="M1135" s="187"/>
      <c r="N1135" s="188"/>
      <c r="O1135" s="188"/>
      <c r="P1135" s="188"/>
      <c r="Q1135" s="188"/>
      <c r="R1135" s="188"/>
      <c r="S1135" s="188"/>
      <c r="T1135" s="189"/>
      <c r="AT1135" s="184" t="s">
        <v>181</v>
      </c>
      <c r="AU1135" s="184" t="s">
        <v>179</v>
      </c>
      <c r="AV1135" s="182" t="s">
        <v>179</v>
      </c>
      <c r="AW1135" s="182" t="s">
        <v>36</v>
      </c>
      <c r="AX1135" s="182" t="s">
        <v>75</v>
      </c>
      <c r="AY1135" s="184" t="s">
        <v>171</v>
      </c>
    </row>
    <row r="1136" spans="2:51" s="190" customFormat="1" ht="12">
      <c r="B1136" s="191"/>
      <c r="D1136" s="176" t="s">
        <v>181</v>
      </c>
      <c r="E1136" s="192" t="s">
        <v>3</v>
      </c>
      <c r="F1136" s="193" t="s">
        <v>184</v>
      </c>
      <c r="H1136" s="194">
        <v>27.2</v>
      </c>
      <c r="L1136" s="191"/>
      <c r="M1136" s="195"/>
      <c r="N1136" s="196"/>
      <c r="O1136" s="196"/>
      <c r="P1136" s="196"/>
      <c r="Q1136" s="196"/>
      <c r="R1136" s="196"/>
      <c r="S1136" s="196"/>
      <c r="T1136" s="197"/>
      <c r="AT1136" s="192" t="s">
        <v>181</v>
      </c>
      <c r="AU1136" s="192" t="s">
        <v>179</v>
      </c>
      <c r="AV1136" s="190" t="s">
        <v>178</v>
      </c>
      <c r="AW1136" s="190" t="s">
        <v>36</v>
      </c>
      <c r="AX1136" s="190" t="s">
        <v>83</v>
      </c>
      <c r="AY1136" s="192" t="s">
        <v>171</v>
      </c>
    </row>
    <row r="1137" spans="1:65" s="92" customFormat="1" ht="16.5" customHeight="1">
      <c r="A1137" s="89"/>
      <c r="B1137" s="90"/>
      <c r="C1137" s="198" t="s">
        <v>1339</v>
      </c>
      <c r="D1137" s="198" t="s">
        <v>248</v>
      </c>
      <c r="E1137" s="199" t="s">
        <v>1340</v>
      </c>
      <c r="F1137" s="200" t="s">
        <v>1341</v>
      </c>
      <c r="G1137" s="201" t="s">
        <v>284</v>
      </c>
      <c r="H1137" s="202">
        <v>81.6</v>
      </c>
      <c r="I1137" s="78"/>
      <c r="J1137" s="203">
        <f>ROUND(I1137*H1137,2)</f>
        <v>0</v>
      </c>
      <c r="K1137" s="200" t="s">
        <v>177</v>
      </c>
      <c r="L1137" s="204"/>
      <c r="M1137" s="205" t="s">
        <v>3</v>
      </c>
      <c r="N1137" s="206" t="s">
        <v>47</v>
      </c>
      <c r="O1137" s="169"/>
      <c r="P1137" s="170">
        <f>O1137*H1137</f>
        <v>0</v>
      </c>
      <c r="Q1137" s="170">
        <v>0.0046</v>
      </c>
      <c r="R1137" s="170">
        <f>Q1137*H1137</f>
        <v>0.37535999999999997</v>
      </c>
      <c r="S1137" s="170">
        <v>0</v>
      </c>
      <c r="T1137" s="171">
        <f>S1137*H1137</f>
        <v>0</v>
      </c>
      <c r="U1137" s="89"/>
      <c r="V1137" s="89"/>
      <c r="W1137" s="89"/>
      <c r="X1137" s="89"/>
      <c r="Y1137" s="89"/>
      <c r="Z1137" s="89"/>
      <c r="AA1137" s="89"/>
      <c r="AB1137" s="89"/>
      <c r="AC1137" s="89"/>
      <c r="AD1137" s="89"/>
      <c r="AE1137" s="89"/>
      <c r="AR1137" s="172" t="s">
        <v>353</v>
      </c>
      <c r="AT1137" s="172" t="s">
        <v>248</v>
      </c>
      <c r="AU1137" s="172" t="s">
        <v>179</v>
      </c>
      <c r="AY1137" s="82" t="s">
        <v>171</v>
      </c>
      <c r="BE1137" s="173">
        <f>IF(N1137="základní",J1137,0)</f>
        <v>0</v>
      </c>
      <c r="BF1137" s="173">
        <f>IF(N1137="snížená",J1137,0)</f>
        <v>0</v>
      </c>
      <c r="BG1137" s="173">
        <f>IF(N1137="zákl. přenesená",J1137,0)</f>
        <v>0</v>
      </c>
      <c r="BH1137" s="173">
        <f>IF(N1137="sníž. přenesená",J1137,0)</f>
        <v>0</v>
      </c>
      <c r="BI1137" s="173">
        <f>IF(N1137="nulová",J1137,0)</f>
        <v>0</v>
      </c>
      <c r="BJ1137" s="82" t="s">
        <v>179</v>
      </c>
      <c r="BK1137" s="173">
        <f>ROUND(I1137*H1137,2)</f>
        <v>0</v>
      </c>
      <c r="BL1137" s="82" t="s">
        <v>261</v>
      </c>
      <c r="BM1137" s="172" t="s">
        <v>1342</v>
      </c>
    </row>
    <row r="1138" spans="2:51" s="182" customFormat="1" ht="12">
      <c r="B1138" s="183"/>
      <c r="D1138" s="176" t="s">
        <v>181</v>
      </c>
      <c r="F1138" s="185" t="s">
        <v>1343</v>
      </c>
      <c r="H1138" s="186">
        <v>81.6</v>
      </c>
      <c r="L1138" s="183"/>
      <c r="M1138" s="187"/>
      <c r="N1138" s="188"/>
      <c r="O1138" s="188"/>
      <c r="P1138" s="188"/>
      <c r="Q1138" s="188"/>
      <c r="R1138" s="188"/>
      <c r="S1138" s="188"/>
      <c r="T1138" s="189"/>
      <c r="AT1138" s="184" t="s">
        <v>181</v>
      </c>
      <c r="AU1138" s="184" t="s">
        <v>179</v>
      </c>
      <c r="AV1138" s="182" t="s">
        <v>179</v>
      </c>
      <c r="AW1138" s="182" t="s">
        <v>4</v>
      </c>
      <c r="AX1138" s="182" t="s">
        <v>83</v>
      </c>
      <c r="AY1138" s="184" t="s">
        <v>171</v>
      </c>
    </row>
    <row r="1139" spans="1:65" s="92" customFormat="1" ht="16.5" customHeight="1">
      <c r="A1139" s="89"/>
      <c r="B1139" s="90"/>
      <c r="C1139" s="198" t="s">
        <v>1344</v>
      </c>
      <c r="D1139" s="198" t="s">
        <v>248</v>
      </c>
      <c r="E1139" s="199" t="s">
        <v>1345</v>
      </c>
      <c r="F1139" s="200" t="s">
        <v>1346</v>
      </c>
      <c r="G1139" s="201" t="s">
        <v>256</v>
      </c>
      <c r="H1139" s="202">
        <v>27.2</v>
      </c>
      <c r="I1139" s="78"/>
      <c r="J1139" s="203">
        <f>ROUND(I1139*H1139,2)</f>
        <v>0</v>
      </c>
      <c r="K1139" s="200" t="s">
        <v>177</v>
      </c>
      <c r="L1139" s="204"/>
      <c r="M1139" s="205" t="s">
        <v>3</v>
      </c>
      <c r="N1139" s="206" t="s">
        <v>47</v>
      </c>
      <c r="O1139" s="169"/>
      <c r="P1139" s="170">
        <f>O1139*H1139</f>
        <v>0</v>
      </c>
      <c r="Q1139" s="170">
        <v>0.0004</v>
      </c>
      <c r="R1139" s="170">
        <f>Q1139*H1139</f>
        <v>0.01088</v>
      </c>
      <c r="S1139" s="170">
        <v>0</v>
      </c>
      <c r="T1139" s="171">
        <f>S1139*H1139</f>
        <v>0</v>
      </c>
      <c r="U1139" s="89"/>
      <c r="V1139" s="89"/>
      <c r="W1139" s="89"/>
      <c r="X1139" s="89"/>
      <c r="Y1139" s="89"/>
      <c r="Z1139" s="89"/>
      <c r="AA1139" s="89"/>
      <c r="AB1139" s="89"/>
      <c r="AC1139" s="89"/>
      <c r="AD1139" s="89"/>
      <c r="AE1139" s="89"/>
      <c r="AR1139" s="172" t="s">
        <v>353</v>
      </c>
      <c r="AT1139" s="172" t="s">
        <v>248</v>
      </c>
      <c r="AU1139" s="172" t="s">
        <v>179</v>
      </c>
      <c r="AY1139" s="82" t="s">
        <v>171</v>
      </c>
      <c r="BE1139" s="173">
        <f>IF(N1139="základní",J1139,0)</f>
        <v>0</v>
      </c>
      <c r="BF1139" s="173">
        <f>IF(N1139="snížená",J1139,0)</f>
        <v>0</v>
      </c>
      <c r="BG1139" s="173">
        <f>IF(N1139="zákl. přenesená",J1139,0)</f>
        <v>0</v>
      </c>
      <c r="BH1139" s="173">
        <f>IF(N1139="sníž. přenesená",J1139,0)</f>
        <v>0</v>
      </c>
      <c r="BI1139" s="173">
        <f>IF(N1139="nulová",J1139,0)</f>
        <v>0</v>
      </c>
      <c r="BJ1139" s="82" t="s">
        <v>179</v>
      </c>
      <c r="BK1139" s="173">
        <f>ROUND(I1139*H1139,2)</f>
        <v>0</v>
      </c>
      <c r="BL1139" s="82" t="s">
        <v>261</v>
      </c>
      <c r="BM1139" s="172" t="s">
        <v>1347</v>
      </c>
    </row>
    <row r="1140" spans="1:65" s="92" customFormat="1" ht="16.5" customHeight="1">
      <c r="A1140" s="89"/>
      <c r="B1140" s="90"/>
      <c r="C1140" s="161" t="s">
        <v>1348</v>
      </c>
      <c r="D1140" s="161" t="s">
        <v>173</v>
      </c>
      <c r="E1140" s="162" t="s">
        <v>1349</v>
      </c>
      <c r="F1140" s="163" t="s">
        <v>1350</v>
      </c>
      <c r="G1140" s="164" t="s">
        <v>256</v>
      </c>
      <c r="H1140" s="165">
        <v>28.32</v>
      </c>
      <c r="I1140" s="75"/>
      <c r="J1140" s="166">
        <f>ROUND(I1140*H1140,2)</f>
        <v>0</v>
      </c>
      <c r="K1140" s="163" t="s">
        <v>177</v>
      </c>
      <c r="L1140" s="90"/>
      <c r="M1140" s="167" t="s">
        <v>3</v>
      </c>
      <c r="N1140" s="168" t="s">
        <v>47</v>
      </c>
      <c r="O1140" s="169"/>
      <c r="P1140" s="170">
        <f>O1140*H1140</f>
        <v>0</v>
      </c>
      <c r="Q1140" s="170">
        <v>3E-05</v>
      </c>
      <c r="R1140" s="170">
        <f>Q1140*H1140</f>
        <v>0.0008496</v>
      </c>
      <c r="S1140" s="170">
        <v>0</v>
      </c>
      <c r="T1140" s="171">
        <f>S1140*H1140</f>
        <v>0</v>
      </c>
      <c r="U1140" s="89"/>
      <c r="V1140" s="89"/>
      <c r="W1140" s="89"/>
      <c r="X1140" s="89"/>
      <c r="Y1140" s="89"/>
      <c r="Z1140" s="89"/>
      <c r="AA1140" s="89"/>
      <c r="AB1140" s="89"/>
      <c r="AC1140" s="89"/>
      <c r="AD1140" s="89"/>
      <c r="AE1140" s="89"/>
      <c r="AR1140" s="172" t="s">
        <v>261</v>
      </c>
      <c r="AT1140" s="172" t="s">
        <v>173</v>
      </c>
      <c r="AU1140" s="172" t="s">
        <v>179</v>
      </c>
      <c r="AY1140" s="82" t="s">
        <v>171</v>
      </c>
      <c r="BE1140" s="173">
        <f>IF(N1140="základní",J1140,0)</f>
        <v>0</v>
      </c>
      <c r="BF1140" s="173">
        <f>IF(N1140="snížená",J1140,0)</f>
        <v>0</v>
      </c>
      <c r="BG1140" s="173">
        <f>IF(N1140="zákl. přenesená",J1140,0)</f>
        <v>0</v>
      </c>
      <c r="BH1140" s="173">
        <f>IF(N1140="sníž. přenesená",J1140,0)</f>
        <v>0</v>
      </c>
      <c r="BI1140" s="173">
        <f>IF(N1140="nulová",J1140,0)</f>
        <v>0</v>
      </c>
      <c r="BJ1140" s="82" t="s">
        <v>179</v>
      </c>
      <c r="BK1140" s="173">
        <f>ROUND(I1140*H1140,2)</f>
        <v>0</v>
      </c>
      <c r="BL1140" s="82" t="s">
        <v>261</v>
      </c>
      <c r="BM1140" s="172" t="s">
        <v>1351</v>
      </c>
    </row>
    <row r="1141" spans="2:51" s="182" customFormat="1" ht="12">
      <c r="B1141" s="183"/>
      <c r="D1141" s="176" t="s">
        <v>181</v>
      </c>
      <c r="E1141" s="184" t="s">
        <v>3</v>
      </c>
      <c r="F1141" s="185" t="s">
        <v>1352</v>
      </c>
      <c r="H1141" s="186">
        <v>14.16</v>
      </c>
      <c r="L1141" s="183"/>
      <c r="M1141" s="187"/>
      <c r="N1141" s="188"/>
      <c r="O1141" s="188"/>
      <c r="P1141" s="188"/>
      <c r="Q1141" s="188"/>
      <c r="R1141" s="188"/>
      <c r="S1141" s="188"/>
      <c r="T1141" s="189"/>
      <c r="AT1141" s="184" t="s">
        <v>181</v>
      </c>
      <c r="AU1141" s="184" t="s">
        <v>179</v>
      </c>
      <c r="AV1141" s="182" t="s">
        <v>179</v>
      </c>
      <c r="AW1141" s="182" t="s">
        <v>36</v>
      </c>
      <c r="AX1141" s="182" t="s">
        <v>75</v>
      </c>
      <c r="AY1141" s="184" t="s">
        <v>171</v>
      </c>
    </row>
    <row r="1142" spans="2:51" s="182" customFormat="1" ht="12">
      <c r="B1142" s="183"/>
      <c r="D1142" s="176" t="s">
        <v>181</v>
      </c>
      <c r="E1142" s="184" t="s">
        <v>3</v>
      </c>
      <c r="F1142" s="185" t="s">
        <v>1352</v>
      </c>
      <c r="H1142" s="186">
        <v>14.16</v>
      </c>
      <c r="L1142" s="183"/>
      <c r="M1142" s="187"/>
      <c r="N1142" s="188"/>
      <c r="O1142" s="188"/>
      <c r="P1142" s="188"/>
      <c r="Q1142" s="188"/>
      <c r="R1142" s="188"/>
      <c r="S1142" s="188"/>
      <c r="T1142" s="189"/>
      <c r="AT1142" s="184" t="s">
        <v>181</v>
      </c>
      <c r="AU1142" s="184" t="s">
        <v>179</v>
      </c>
      <c r="AV1142" s="182" t="s">
        <v>179</v>
      </c>
      <c r="AW1142" s="182" t="s">
        <v>36</v>
      </c>
      <c r="AX1142" s="182" t="s">
        <v>75</v>
      </c>
      <c r="AY1142" s="184" t="s">
        <v>171</v>
      </c>
    </row>
    <row r="1143" spans="2:51" s="190" customFormat="1" ht="12">
      <c r="B1143" s="191"/>
      <c r="D1143" s="176" t="s">
        <v>181</v>
      </c>
      <c r="E1143" s="192" t="s">
        <v>3</v>
      </c>
      <c r="F1143" s="193" t="s">
        <v>184</v>
      </c>
      <c r="H1143" s="194">
        <v>28.32</v>
      </c>
      <c r="L1143" s="191"/>
      <c r="M1143" s="195"/>
      <c r="N1143" s="196"/>
      <c r="O1143" s="196"/>
      <c r="P1143" s="196"/>
      <c r="Q1143" s="196"/>
      <c r="R1143" s="196"/>
      <c r="S1143" s="196"/>
      <c r="T1143" s="197"/>
      <c r="AT1143" s="192" t="s">
        <v>181</v>
      </c>
      <c r="AU1143" s="192" t="s">
        <v>179</v>
      </c>
      <c r="AV1143" s="190" t="s">
        <v>178</v>
      </c>
      <c r="AW1143" s="190" t="s">
        <v>36</v>
      </c>
      <c r="AX1143" s="190" t="s">
        <v>83</v>
      </c>
      <c r="AY1143" s="192" t="s">
        <v>171</v>
      </c>
    </row>
    <row r="1144" spans="1:65" s="92" customFormat="1" ht="16.5" customHeight="1">
      <c r="A1144" s="89"/>
      <c r="B1144" s="90"/>
      <c r="C1144" s="198" t="s">
        <v>1353</v>
      </c>
      <c r="D1144" s="198" t="s">
        <v>248</v>
      </c>
      <c r="E1144" s="199" t="s">
        <v>1354</v>
      </c>
      <c r="F1144" s="200" t="s">
        <v>1355</v>
      </c>
      <c r="G1144" s="201" t="s">
        <v>284</v>
      </c>
      <c r="H1144" s="202">
        <v>36</v>
      </c>
      <c r="I1144" s="78"/>
      <c r="J1144" s="203">
        <f>ROUND(I1144*H1144,2)</f>
        <v>0</v>
      </c>
      <c r="K1144" s="200" t="s">
        <v>177</v>
      </c>
      <c r="L1144" s="204"/>
      <c r="M1144" s="205" t="s">
        <v>3</v>
      </c>
      <c r="N1144" s="206" t="s">
        <v>47</v>
      </c>
      <c r="O1144" s="169"/>
      <c r="P1144" s="170">
        <f>O1144*H1144</f>
        <v>0</v>
      </c>
      <c r="Q1144" s="170">
        <v>0.0088</v>
      </c>
      <c r="R1144" s="170">
        <f>Q1144*H1144</f>
        <v>0.3168</v>
      </c>
      <c r="S1144" s="170">
        <v>0</v>
      </c>
      <c r="T1144" s="171">
        <f>S1144*H1144</f>
        <v>0</v>
      </c>
      <c r="U1144" s="89"/>
      <c r="V1144" s="89"/>
      <c r="W1144" s="89"/>
      <c r="X1144" s="89"/>
      <c r="Y1144" s="89"/>
      <c r="Z1144" s="89"/>
      <c r="AA1144" s="89"/>
      <c r="AB1144" s="89"/>
      <c r="AC1144" s="89"/>
      <c r="AD1144" s="89"/>
      <c r="AE1144" s="89"/>
      <c r="AR1144" s="172" t="s">
        <v>353</v>
      </c>
      <c r="AT1144" s="172" t="s">
        <v>248</v>
      </c>
      <c r="AU1144" s="172" t="s">
        <v>179</v>
      </c>
      <c r="AY1144" s="82" t="s">
        <v>171</v>
      </c>
      <c r="BE1144" s="173">
        <f>IF(N1144="základní",J1144,0)</f>
        <v>0</v>
      </c>
      <c r="BF1144" s="173">
        <f>IF(N1144="snížená",J1144,0)</f>
        <v>0</v>
      </c>
      <c r="BG1144" s="173">
        <f>IF(N1144="zákl. přenesená",J1144,0)</f>
        <v>0</v>
      </c>
      <c r="BH1144" s="173">
        <f>IF(N1144="sníž. přenesená",J1144,0)</f>
        <v>0</v>
      </c>
      <c r="BI1144" s="173">
        <f>IF(N1144="nulová",J1144,0)</f>
        <v>0</v>
      </c>
      <c r="BJ1144" s="82" t="s">
        <v>179</v>
      </c>
      <c r="BK1144" s="173">
        <f>ROUND(I1144*H1144,2)</f>
        <v>0</v>
      </c>
      <c r="BL1144" s="82" t="s">
        <v>261</v>
      </c>
      <c r="BM1144" s="172" t="s">
        <v>1356</v>
      </c>
    </row>
    <row r="1145" spans="2:51" s="182" customFormat="1" ht="12">
      <c r="B1145" s="183"/>
      <c r="D1145" s="176" t="s">
        <v>181</v>
      </c>
      <c r="E1145" s="184" t="s">
        <v>3</v>
      </c>
      <c r="F1145" s="185" t="s">
        <v>1357</v>
      </c>
      <c r="H1145" s="186">
        <v>36</v>
      </c>
      <c r="L1145" s="183"/>
      <c r="M1145" s="187"/>
      <c r="N1145" s="188"/>
      <c r="O1145" s="188"/>
      <c r="P1145" s="188"/>
      <c r="Q1145" s="188"/>
      <c r="R1145" s="188"/>
      <c r="S1145" s="188"/>
      <c r="T1145" s="189"/>
      <c r="AT1145" s="184" t="s">
        <v>181</v>
      </c>
      <c r="AU1145" s="184" t="s">
        <v>179</v>
      </c>
      <c r="AV1145" s="182" t="s">
        <v>179</v>
      </c>
      <c r="AW1145" s="182" t="s">
        <v>36</v>
      </c>
      <c r="AX1145" s="182" t="s">
        <v>83</v>
      </c>
      <c r="AY1145" s="184" t="s">
        <v>171</v>
      </c>
    </row>
    <row r="1146" spans="1:65" s="92" customFormat="1" ht="16.5" customHeight="1">
      <c r="A1146" s="89"/>
      <c r="B1146" s="90"/>
      <c r="C1146" s="198" t="s">
        <v>1358</v>
      </c>
      <c r="D1146" s="198" t="s">
        <v>248</v>
      </c>
      <c r="E1146" s="199" t="s">
        <v>1359</v>
      </c>
      <c r="F1146" s="200" t="s">
        <v>1360</v>
      </c>
      <c r="G1146" s="201" t="s">
        <v>284</v>
      </c>
      <c r="H1146" s="202">
        <v>36</v>
      </c>
      <c r="I1146" s="78"/>
      <c r="J1146" s="203">
        <f>ROUND(I1146*H1146,2)</f>
        <v>0</v>
      </c>
      <c r="K1146" s="200" t="s">
        <v>177</v>
      </c>
      <c r="L1146" s="204"/>
      <c r="M1146" s="205" t="s">
        <v>3</v>
      </c>
      <c r="N1146" s="206" t="s">
        <v>47</v>
      </c>
      <c r="O1146" s="169"/>
      <c r="P1146" s="170">
        <f>O1146*H1146</f>
        <v>0</v>
      </c>
      <c r="Q1146" s="170">
        <v>0.0089</v>
      </c>
      <c r="R1146" s="170">
        <f>Q1146*H1146</f>
        <v>0.3204</v>
      </c>
      <c r="S1146" s="170">
        <v>0</v>
      </c>
      <c r="T1146" s="171">
        <f>S1146*H1146</f>
        <v>0</v>
      </c>
      <c r="U1146" s="89"/>
      <c r="V1146" s="89"/>
      <c r="W1146" s="89"/>
      <c r="X1146" s="89"/>
      <c r="Y1146" s="89"/>
      <c r="Z1146" s="89"/>
      <c r="AA1146" s="89"/>
      <c r="AB1146" s="89"/>
      <c r="AC1146" s="89"/>
      <c r="AD1146" s="89"/>
      <c r="AE1146" s="89"/>
      <c r="AR1146" s="172" t="s">
        <v>353</v>
      </c>
      <c r="AT1146" s="172" t="s">
        <v>248</v>
      </c>
      <c r="AU1146" s="172" t="s">
        <v>179</v>
      </c>
      <c r="AY1146" s="82" t="s">
        <v>171</v>
      </c>
      <c r="BE1146" s="173">
        <f>IF(N1146="základní",J1146,0)</f>
        <v>0</v>
      </c>
      <c r="BF1146" s="173">
        <f>IF(N1146="snížená",J1146,0)</f>
        <v>0</v>
      </c>
      <c r="BG1146" s="173">
        <f>IF(N1146="zákl. přenesená",J1146,0)</f>
        <v>0</v>
      </c>
      <c r="BH1146" s="173">
        <f>IF(N1146="sníž. přenesená",J1146,0)</f>
        <v>0</v>
      </c>
      <c r="BI1146" s="173">
        <f>IF(N1146="nulová",J1146,0)</f>
        <v>0</v>
      </c>
      <c r="BJ1146" s="82" t="s">
        <v>179</v>
      </c>
      <c r="BK1146" s="173">
        <f>ROUND(I1146*H1146,2)</f>
        <v>0</v>
      </c>
      <c r="BL1146" s="82" t="s">
        <v>261</v>
      </c>
      <c r="BM1146" s="172" t="s">
        <v>1361</v>
      </c>
    </row>
    <row r="1147" spans="2:51" s="182" customFormat="1" ht="12">
      <c r="B1147" s="183"/>
      <c r="D1147" s="176" t="s">
        <v>181</v>
      </c>
      <c r="E1147" s="184" t="s">
        <v>3</v>
      </c>
      <c r="F1147" s="185" t="s">
        <v>1357</v>
      </c>
      <c r="H1147" s="186">
        <v>36</v>
      </c>
      <c r="L1147" s="183"/>
      <c r="M1147" s="187"/>
      <c r="N1147" s="188"/>
      <c r="O1147" s="188"/>
      <c r="P1147" s="188"/>
      <c r="Q1147" s="188"/>
      <c r="R1147" s="188"/>
      <c r="S1147" s="188"/>
      <c r="T1147" s="189"/>
      <c r="AT1147" s="184" t="s">
        <v>181</v>
      </c>
      <c r="AU1147" s="184" t="s">
        <v>179</v>
      </c>
      <c r="AV1147" s="182" t="s">
        <v>179</v>
      </c>
      <c r="AW1147" s="182" t="s">
        <v>36</v>
      </c>
      <c r="AX1147" s="182" t="s">
        <v>83</v>
      </c>
      <c r="AY1147" s="184" t="s">
        <v>171</v>
      </c>
    </row>
    <row r="1148" spans="1:65" s="92" customFormat="1" ht="24">
      <c r="A1148" s="89"/>
      <c r="B1148" s="90"/>
      <c r="C1148" s="161" t="s">
        <v>235</v>
      </c>
      <c r="D1148" s="161" t="s">
        <v>173</v>
      </c>
      <c r="E1148" s="162" t="s">
        <v>1362</v>
      </c>
      <c r="F1148" s="163" t="s">
        <v>1363</v>
      </c>
      <c r="G1148" s="164" t="s">
        <v>222</v>
      </c>
      <c r="H1148" s="165">
        <v>18.274</v>
      </c>
      <c r="I1148" s="75"/>
      <c r="J1148" s="166">
        <f>ROUND(I1148*H1148,2)</f>
        <v>0</v>
      </c>
      <c r="K1148" s="163" t="s">
        <v>177</v>
      </c>
      <c r="L1148" s="90"/>
      <c r="M1148" s="167" t="s">
        <v>3</v>
      </c>
      <c r="N1148" s="168" t="s">
        <v>47</v>
      </c>
      <c r="O1148" s="169"/>
      <c r="P1148" s="170">
        <f>O1148*H1148</f>
        <v>0</v>
      </c>
      <c r="Q1148" s="170">
        <v>0</v>
      </c>
      <c r="R1148" s="170">
        <f>Q1148*H1148</f>
        <v>0</v>
      </c>
      <c r="S1148" s="170">
        <v>0</v>
      </c>
      <c r="T1148" s="171">
        <f>S1148*H1148</f>
        <v>0</v>
      </c>
      <c r="U1148" s="89"/>
      <c r="V1148" s="89"/>
      <c r="W1148" s="89"/>
      <c r="X1148" s="89"/>
      <c r="Y1148" s="89"/>
      <c r="Z1148" s="89"/>
      <c r="AA1148" s="89"/>
      <c r="AB1148" s="89"/>
      <c r="AC1148" s="89"/>
      <c r="AD1148" s="89"/>
      <c r="AE1148" s="89"/>
      <c r="AR1148" s="172" t="s">
        <v>261</v>
      </c>
      <c r="AT1148" s="172" t="s">
        <v>173</v>
      </c>
      <c r="AU1148" s="172" t="s">
        <v>179</v>
      </c>
      <c r="AY1148" s="82" t="s">
        <v>171</v>
      </c>
      <c r="BE1148" s="173">
        <f>IF(N1148="základní",J1148,0)</f>
        <v>0</v>
      </c>
      <c r="BF1148" s="173">
        <f>IF(N1148="snížená",J1148,0)</f>
        <v>0</v>
      </c>
      <c r="BG1148" s="173">
        <f>IF(N1148="zákl. přenesená",J1148,0)</f>
        <v>0</v>
      </c>
      <c r="BH1148" s="173">
        <f>IF(N1148="sníž. přenesená",J1148,0)</f>
        <v>0</v>
      </c>
      <c r="BI1148" s="173">
        <f>IF(N1148="nulová",J1148,0)</f>
        <v>0</v>
      </c>
      <c r="BJ1148" s="82" t="s">
        <v>179</v>
      </c>
      <c r="BK1148" s="173">
        <f>ROUND(I1148*H1148,2)</f>
        <v>0</v>
      </c>
      <c r="BL1148" s="82" t="s">
        <v>261</v>
      </c>
      <c r="BM1148" s="172" t="s">
        <v>1364</v>
      </c>
    </row>
    <row r="1149" spans="2:63" s="148" customFormat="1" ht="22.9" customHeight="1">
      <c r="B1149" s="149"/>
      <c r="D1149" s="150" t="s">
        <v>74</v>
      </c>
      <c r="E1149" s="159" t="s">
        <v>1365</v>
      </c>
      <c r="F1149" s="159" t="s">
        <v>1366</v>
      </c>
      <c r="J1149" s="160">
        <f>BK1149</f>
        <v>0</v>
      </c>
      <c r="L1149" s="149"/>
      <c r="M1149" s="153"/>
      <c r="N1149" s="154"/>
      <c r="O1149" s="154"/>
      <c r="P1149" s="155">
        <f>SUM(P1150:P1264)</f>
        <v>0</v>
      </c>
      <c r="Q1149" s="154"/>
      <c r="R1149" s="155">
        <f>SUM(R1150:R1264)</f>
        <v>4.582029100000001</v>
      </c>
      <c r="S1149" s="154"/>
      <c r="T1149" s="156">
        <f>SUM(T1150:T1264)</f>
        <v>0</v>
      </c>
      <c r="AR1149" s="150" t="s">
        <v>179</v>
      </c>
      <c r="AT1149" s="157" t="s">
        <v>74</v>
      </c>
      <c r="AU1149" s="157" t="s">
        <v>83</v>
      </c>
      <c r="AY1149" s="150" t="s">
        <v>171</v>
      </c>
      <c r="BK1149" s="158">
        <f>SUM(BK1150:BK1264)</f>
        <v>0</v>
      </c>
    </row>
    <row r="1150" spans="1:65" s="92" customFormat="1" ht="16.5" customHeight="1">
      <c r="A1150" s="89"/>
      <c r="B1150" s="90"/>
      <c r="C1150" s="161" t="s">
        <v>1367</v>
      </c>
      <c r="D1150" s="161" t="s">
        <v>173</v>
      </c>
      <c r="E1150" s="162" t="s">
        <v>1368</v>
      </c>
      <c r="F1150" s="163" t="s">
        <v>1369</v>
      </c>
      <c r="G1150" s="164" t="s">
        <v>256</v>
      </c>
      <c r="H1150" s="165">
        <v>21.826</v>
      </c>
      <c r="I1150" s="75"/>
      <c r="J1150" s="166">
        <f>ROUND(I1150*H1150,2)</f>
        <v>0</v>
      </c>
      <c r="K1150" s="163" t="s">
        <v>177</v>
      </c>
      <c r="L1150" s="90"/>
      <c r="M1150" s="167" t="s">
        <v>3</v>
      </c>
      <c r="N1150" s="168" t="s">
        <v>47</v>
      </c>
      <c r="O1150" s="169"/>
      <c r="P1150" s="170">
        <f>O1150*H1150</f>
        <v>0</v>
      </c>
      <c r="Q1150" s="170">
        <v>0</v>
      </c>
      <c r="R1150" s="170">
        <f>Q1150*H1150</f>
        <v>0</v>
      </c>
      <c r="S1150" s="170">
        <v>0</v>
      </c>
      <c r="T1150" s="171">
        <f>S1150*H1150</f>
        <v>0</v>
      </c>
      <c r="U1150" s="89"/>
      <c r="V1150" s="89"/>
      <c r="W1150" s="89"/>
      <c r="X1150" s="89"/>
      <c r="Y1150" s="89"/>
      <c r="Z1150" s="89"/>
      <c r="AA1150" s="89"/>
      <c r="AB1150" s="89"/>
      <c r="AC1150" s="89"/>
      <c r="AD1150" s="89"/>
      <c r="AE1150" s="89"/>
      <c r="AR1150" s="172" t="s">
        <v>261</v>
      </c>
      <c r="AT1150" s="172" t="s">
        <v>173</v>
      </c>
      <c r="AU1150" s="172" t="s">
        <v>179</v>
      </c>
      <c r="AY1150" s="82" t="s">
        <v>171</v>
      </c>
      <c r="BE1150" s="173">
        <f>IF(N1150="základní",J1150,0)</f>
        <v>0</v>
      </c>
      <c r="BF1150" s="173">
        <f>IF(N1150="snížená",J1150,0)</f>
        <v>0</v>
      </c>
      <c r="BG1150" s="173">
        <f>IF(N1150="zákl. přenesená",J1150,0)</f>
        <v>0</v>
      </c>
      <c r="BH1150" s="173">
        <f>IF(N1150="sníž. přenesená",J1150,0)</f>
        <v>0</v>
      </c>
      <c r="BI1150" s="173">
        <f>IF(N1150="nulová",J1150,0)</f>
        <v>0</v>
      </c>
      <c r="BJ1150" s="82" t="s">
        <v>179</v>
      </c>
      <c r="BK1150" s="173">
        <f>ROUND(I1150*H1150,2)</f>
        <v>0</v>
      </c>
      <c r="BL1150" s="82" t="s">
        <v>261</v>
      </c>
      <c r="BM1150" s="172" t="s">
        <v>1370</v>
      </c>
    </row>
    <row r="1151" spans="2:51" s="174" customFormat="1" ht="12">
      <c r="B1151" s="175"/>
      <c r="D1151" s="176" t="s">
        <v>181</v>
      </c>
      <c r="E1151" s="177" t="s">
        <v>3</v>
      </c>
      <c r="F1151" s="178" t="s">
        <v>374</v>
      </c>
      <c r="H1151" s="177" t="s">
        <v>3</v>
      </c>
      <c r="L1151" s="175"/>
      <c r="M1151" s="179"/>
      <c r="N1151" s="180"/>
      <c r="O1151" s="180"/>
      <c r="P1151" s="180"/>
      <c r="Q1151" s="180"/>
      <c r="R1151" s="180"/>
      <c r="S1151" s="180"/>
      <c r="T1151" s="181"/>
      <c r="AT1151" s="177" t="s">
        <v>181</v>
      </c>
      <c r="AU1151" s="177" t="s">
        <v>179</v>
      </c>
      <c r="AV1151" s="174" t="s">
        <v>83</v>
      </c>
      <c r="AW1151" s="174" t="s">
        <v>36</v>
      </c>
      <c r="AX1151" s="174" t="s">
        <v>75</v>
      </c>
      <c r="AY1151" s="177" t="s">
        <v>171</v>
      </c>
    </row>
    <row r="1152" spans="2:51" s="182" customFormat="1" ht="12">
      <c r="B1152" s="183"/>
      <c r="D1152" s="176" t="s">
        <v>181</v>
      </c>
      <c r="E1152" s="184" t="s">
        <v>3</v>
      </c>
      <c r="F1152" s="185" t="s">
        <v>1371</v>
      </c>
      <c r="H1152" s="186">
        <v>21.826</v>
      </c>
      <c r="L1152" s="183"/>
      <c r="M1152" s="187"/>
      <c r="N1152" s="188"/>
      <c r="O1152" s="188"/>
      <c r="P1152" s="188"/>
      <c r="Q1152" s="188"/>
      <c r="R1152" s="188"/>
      <c r="S1152" s="188"/>
      <c r="T1152" s="189"/>
      <c r="AT1152" s="184" t="s">
        <v>181</v>
      </c>
      <c r="AU1152" s="184" t="s">
        <v>179</v>
      </c>
      <c r="AV1152" s="182" t="s">
        <v>179</v>
      </c>
      <c r="AW1152" s="182" t="s">
        <v>36</v>
      </c>
      <c r="AX1152" s="182" t="s">
        <v>75</v>
      </c>
      <c r="AY1152" s="184" t="s">
        <v>171</v>
      </c>
    </row>
    <row r="1153" spans="2:51" s="190" customFormat="1" ht="12">
      <c r="B1153" s="191"/>
      <c r="D1153" s="176" t="s">
        <v>181</v>
      </c>
      <c r="E1153" s="192" t="s">
        <v>3</v>
      </c>
      <c r="F1153" s="193" t="s">
        <v>184</v>
      </c>
      <c r="H1153" s="194">
        <v>21.826</v>
      </c>
      <c r="L1153" s="191"/>
      <c r="M1153" s="195"/>
      <c r="N1153" s="196"/>
      <c r="O1153" s="196"/>
      <c r="P1153" s="196"/>
      <c r="Q1153" s="196"/>
      <c r="R1153" s="196"/>
      <c r="S1153" s="196"/>
      <c r="T1153" s="197"/>
      <c r="AT1153" s="192" t="s">
        <v>181</v>
      </c>
      <c r="AU1153" s="192" t="s">
        <v>179</v>
      </c>
      <c r="AV1153" s="190" t="s">
        <v>178</v>
      </c>
      <c r="AW1153" s="190" t="s">
        <v>36</v>
      </c>
      <c r="AX1153" s="190" t="s">
        <v>83</v>
      </c>
      <c r="AY1153" s="192" t="s">
        <v>171</v>
      </c>
    </row>
    <row r="1154" spans="1:65" s="92" customFormat="1" ht="24">
      <c r="A1154" s="89"/>
      <c r="B1154" s="90"/>
      <c r="C1154" s="198" t="s">
        <v>1372</v>
      </c>
      <c r="D1154" s="198" t="s">
        <v>248</v>
      </c>
      <c r="E1154" s="199" t="s">
        <v>1373</v>
      </c>
      <c r="F1154" s="200" t="s">
        <v>1374</v>
      </c>
      <c r="G1154" s="201" t="s">
        <v>256</v>
      </c>
      <c r="H1154" s="202">
        <v>21.826</v>
      </c>
      <c r="I1154" s="78"/>
      <c r="J1154" s="203">
        <f>ROUND(I1154*H1154,2)</f>
        <v>0</v>
      </c>
      <c r="K1154" s="200" t="s">
        <v>177</v>
      </c>
      <c r="L1154" s="204"/>
      <c r="M1154" s="205" t="s">
        <v>3</v>
      </c>
      <c r="N1154" s="206" t="s">
        <v>47</v>
      </c>
      <c r="O1154" s="169"/>
      <c r="P1154" s="170">
        <f>O1154*H1154</f>
        <v>0</v>
      </c>
      <c r="Q1154" s="170">
        <v>0.00135</v>
      </c>
      <c r="R1154" s="170">
        <f>Q1154*H1154</f>
        <v>0.0294651</v>
      </c>
      <c r="S1154" s="170">
        <v>0</v>
      </c>
      <c r="T1154" s="171">
        <f>S1154*H1154</f>
        <v>0</v>
      </c>
      <c r="U1154" s="89"/>
      <c r="V1154" s="89"/>
      <c r="W1154" s="89"/>
      <c r="X1154" s="89"/>
      <c r="Y1154" s="89"/>
      <c r="Z1154" s="89"/>
      <c r="AA1154" s="89"/>
      <c r="AB1154" s="89"/>
      <c r="AC1154" s="89"/>
      <c r="AD1154" s="89"/>
      <c r="AE1154" s="89"/>
      <c r="AR1154" s="172" t="s">
        <v>353</v>
      </c>
      <c r="AT1154" s="172" t="s">
        <v>248</v>
      </c>
      <c r="AU1154" s="172" t="s">
        <v>179</v>
      </c>
      <c r="AY1154" s="82" t="s">
        <v>171</v>
      </c>
      <c r="BE1154" s="173">
        <f>IF(N1154="základní",J1154,0)</f>
        <v>0</v>
      </c>
      <c r="BF1154" s="173">
        <f>IF(N1154="snížená",J1154,0)</f>
        <v>0</v>
      </c>
      <c r="BG1154" s="173">
        <f>IF(N1154="zákl. přenesená",J1154,0)</f>
        <v>0</v>
      </c>
      <c r="BH1154" s="173">
        <f>IF(N1154="sníž. přenesená",J1154,0)</f>
        <v>0</v>
      </c>
      <c r="BI1154" s="173">
        <f>IF(N1154="nulová",J1154,0)</f>
        <v>0</v>
      </c>
      <c r="BJ1154" s="82" t="s">
        <v>179</v>
      </c>
      <c r="BK1154" s="173">
        <f>ROUND(I1154*H1154,2)</f>
        <v>0</v>
      </c>
      <c r="BL1154" s="82" t="s">
        <v>261</v>
      </c>
      <c r="BM1154" s="172" t="s">
        <v>1375</v>
      </c>
    </row>
    <row r="1155" spans="2:51" s="182" customFormat="1" ht="12">
      <c r="B1155" s="183"/>
      <c r="D1155" s="176" t="s">
        <v>181</v>
      </c>
      <c r="F1155" s="185" t="s">
        <v>1376</v>
      </c>
      <c r="H1155" s="186">
        <v>21.826</v>
      </c>
      <c r="L1155" s="183"/>
      <c r="M1155" s="187"/>
      <c r="N1155" s="188"/>
      <c r="O1155" s="188"/>
      <c r="P1155" s="188"/>
      <c r="Q1155" s="188"/>
      <c r="R1155" s="188"/>
      <c r="S1155" s="188"/>
      <c r="T1155" s="189"/>
      <c r="AT1155" s="184" t="s">
        <v>181</v>
      </c>
      <c r="AU1155" s="184" t="s">
        <v>179</v>
      </c>
      <c r="AV1155" s="182" t="s">
        <v>179</v>
      </c>
      <c r="AW1155" s="182" t="s">
        <v>4</v>
      </c>
      <c r="AX1155" s="182" t="s">
        <v>83</v>
      </c>
      <c r="AY1155" s="184" t="s">
        <v>171</v>
      </c>
    </row>
    <row r="1156" spans="1:65" s="92" customFormat="1" ht="21.75" customHeight="1">
      <c r="A1156" s="89"/>
      <c r="B1156" s="90"/>
      <c r="C1156" s="161" t="s">
        <v>1377</v>
      </c>
      <c r="D1156" s="161" t="s">
        <v>173</v>
      </c>
      <c r="E1156" s="162" t="s">
        <v>1378</v>
      </c>
      <c r="F1156" s="163" t="s">
        <v>1379</v>
      </c>
      <c r="G1156" s="164" t="s">
        <v>176</v>
      </c>
      <c r="H1156" s="165">
        <v>12</v>
      </c>
      <c r="I1156" s="75"/>
      <c r="J1156" s="166">
        <f>ROUND(I1156*H1156,2)</f>
        <v>0</v>
      </c>
      <c r="K1156" s="163" t="s">
        <v>177</v>
      </c>
      <c r="L1156" s="90"/>
      <c r="M1156" s="167" t="s">
        <v>3</v>
      </c>
      <c r="N1156" s="168" t="s">
        <v>47</v>
      </c>
      <c r="O1156" s="169"/>
      <c r="P1156" s="170">
        <f>O1156*H1156</f>
        <v>0</v>
      </c>
      <c r="Q1156" s="170">
        <v>0.00026</v>
      </c>
      <c r="R1156" s="170">
        <f>Q1156*H1156</f>
        <v>0.0031199999999999995</v>
      </c>
      <c r="S1156" s="170">
        <v>0</v>
      </c>
      <c r="T1156" s="171">
        <f>S1156*H1156</f>
        <v>0</v>
      </c>
      <c r="U1156" s="89"/>
      <c r="V1156" s="89"/>
      <c r="W1156" s="89"/>
      <c r="X1156" s="89"/>
      <c r="Y1156" s="89"/>
      <c r="Z1156" s="89"/>
      <c r="AA1156" s="89"/>
      <c r="AB1156" s="89"/>
      <c r="AC1156" s="89"/>
      <c r="AD1156" s="89"/>
      <c r="AE1156" s="89"/>
      <c r="AR1156" s="172" t="s">
        <v>261</v>
      </c>
      <c r="AT1156" s="172" t="s">
        <v>173</v>
      </c>
      <c r="AU1156" s="172" t="s">
        <v>179</v>
      </c>
      <c r="AY1156" s="82" t="s">
        <v>171</v>
      </c>
      <c r="BE1156" s="173">
        <f>IF(N1156="základní",J1156,0)</f>
        <v>0</v>
      </c>
      <c r="BF1156" s="173">
        <f>IF(N1156="snížená",J1156,0)</f>
        <v>0</v>
      </c>
      <c r="BG1156" s="173">
        <f>IF(N1156="zákl. přenesená",J1156,0)</f>
        <v>0</v>
      </c>
      <c r="BH1156" s="173">
        <f>IF(N1156="sníž. přenesená",J1156,0)</f>
        <v>0</v>
      </c>
      <c r="BI1156" s="173">
        <f>IF(N1156="nulová",J1156,0)</f>
        <v>0</v>
      </c>
      <c r="BJ1156" s="82" t="s">
        <v>179</v>
      </c>
      <c r="BK1156" s="173">
        <f>ROUND(I1156*H1156,2)</f>
        <v>0</v>
      </c>
      <c r="BL1156" s="82" t="s">
        <v>261</v>
      </c>
      <c r="BM1156" s="172" t="s">
        <v>1380</v>
      </c>
    </row>
    <row r="1157" spans="2:51" s="174" customFormat="1" ht="12">
      <c r="B1157" s="175"/>
      <c r="D1157" s="176" t="s">
        <v>181</v>
      </c>
      <c r="E1157" s="177" t="s">
        <v>3</v>
      </c>
      <c r="F1157" s="178" t="s">
        <v>1381</v>
      </c>
      <c r="H1157" s="177" t="s">
        <v>3</v>
      </c>
      <c r="L1157" s="175"/>
      <c r="M1157" s="179"/>
      <c r="N1157" s="180"/>
      <c r="O1157" s="180"/>
      <c r="P1157" s="180"/>
      <c r="Q1157" s="180"/>
      <c r="R1157" s="180"/>
      <c r="S1157" s="180"/>
      <c r="T1157" s="181"/>
      <c r="AT1157" s="177" t="s">
        <v>181</v>
      </c>
      <c r="AU1157" s="177" t="s">
        <v>179</v>
      </c>
      <c r="AV1157" s="174" t="s">
        <v>83</v>
      </c>
      <c r="AW1157" s="174" t="s">
        <v>36</v>
      </c>
      <c r="AX1157" s="174" t="s">
        <v>75</v>
      </c>
      <c r="AY1157" s="177" t="s">
        <v>171</v>
      </c>
    </row>
    <row r="1158" spans="2:51" s="182" customFormat="1" ht="12">
      <c r="B1158" s="183"/>
      <c r="D1158" s="176" t="s">
        <v>181</v>
      </c>
      <c r="E1158" s="184" t="s">
        <v>3</v>
      </c>
      <c r="F1158" s="185" t="s">
        <v>1382</v>
      </c>
      <c r="H1158" s="186">
        <v>12</v>
      </c>
      <c r="L1158" s="183"/>
      <c r="M1158" s="187"/>
      <c r="N1158" s="188"/>
      <c r="O1158" s="188"/>
      <c r="P1158" s="188"/>
      <c r="Q1158" s="188"/>
      <c r="R1158" s="188"/>
      <c r="S1158" s="188"/>
      <c r="T1158" s="189"/>
      <c r="AT1158" s="184" t="s">
        <v>181</v>
      </c>
      <c r="AU1158" s="184" t="s">
        <v>179</v>
      </c>
      <c r="AV1158" s="182" t="s">
        <v>179</v>
      </c>
      <c r="AW1158" s="182" t="s">
        <v>36</v>
      </c>
      <c r="AX1158" s="182" t="s">
        <v>75</v>
      </c>
      <c r="AY1158" s="184" t="s">
        <v>171</v>
      </c>
    </row>
    <row r="1159" spans="2:51" s="190" customFormat="1" ht="12">
      <c r="B1159" s="191"/>
      <c r="D1159" s="176" t="s">
        <v>181</v>
      </c>
      <c r="E1159" s="192" t="s">
        <v>3</v>
      </c>
      <c r="F1159" s="193" t="s">
        <v>184</v>
      </c>
      <c r="H1159" s="194">
        <v>12</v>
      </c>
      <c r="L1159" s="191"/>
      <c r="M1159" s="195"/>
      <c r="N1159" s="196"/>
      <c r="O1159" s="196"/>
      <c r="P1159" s="196"/>
      <c r="Q1159" s="196"/>
      <c r="R1159" s="196"/>
      <c r="S1159" s="196"/>
      <c r="T1159" s="197"/>
      <c r="AT1159" s="192" t="s">
        <v>181</v>
      </c>
      <c r="AU1159" s="192" t="s">
        <v>179</v>
      </c>
      <c r="AV1159" s="190" t="s">
        <v>178</v>
      </c>
      <c r="AW1159" s="190" t="s">
        <v>36</v>
      </c>
      <c r="AX1159" s="190" t="s">
        <v>83</v>
      </c>
      <c r="AY1159" s="192" t="s">
        <v>171</v>
      </c>
    </row>
    <row r="1160" spans="1:65" s="92" customFormat="1" ht="16.5" customHeight="1">
      <c r="A1160" s="89"/>
      <c r="B1160" s="90"/>
      <c r="C1160" s="198" t="s">
        <v>1383</v>
      </c>
      <c r="D1160" s="198" t="s">
        <v>248</v>
      </c>
      <c r="E1160" s="199" t="s">
        <v>1384</v>
      </c>
      <c r="F1160" s="200" t="s">
        <v>1385</v>
      </c>
      <c r="G1160" s="201" t="s">
        <v>176</v>
      </c>
      <c r="H1160" s="202">
        <v>12</v>
      </c>
      <c r="I1160" s="78"/>
      <c r="J1160" s="203">
        <f>ROUND(I1160*H1160,2)</f>
        <v>0</v>
      </c>
      <c r="K1160" s="200" t="s">
        <v>177</v>
      </c>
      <c r="L1160" s="204"/>
      <c r="M1160" s="205" t="s">
        <v>3</v>
      </c>
      <c r="N1160" s="206" t="s">
        <v>47</v>
      </c>
      <c r="O1160" s="169"/>
      <c r="P1160" s="170">
        <f>O1160*H1160</f>
        <v>0</v>
      </c>
      <c r="Q1160" s="170">
        <v>0.02546</v>
      </c>
      <c r="R1160" s="170">
        <f>Q1160*H1160</f>
        <v>0.30552</v>
      </c>
      <c r="S1160" s="170">
        <v>0</v>
      </c>
      <c r="T1160" s="171">
        <f>S1160*H1160</f>
        <v>0</v>
      </c>
      <c r="U1160" s="89"/>
      <c r="V1160" s="89"/>
      <c r="W1160" s="89"/>
      <c r="X1160" s="89"/>
      <c r="Y1160" s="89"/>
      <c r="Z1160" s="89"/>
      <c r="AA1160" s="89"/>
      <c r="AB1160" s="89"/>
      <c r="AC1160" s="89"/>
      <c r="AD1160" s="89"/>
      <c r="AE1160" s="89"/>
      <c r="AR1160" s="172" t="s">
        <v>353</v>
      </c>
      <c r="AT1160" s="172" t="s">
        <v>248</v>
      </c>
      <c r="AU1160" s="172" t="s">
        <v>179</v>
      </c>
      <c r="AY1160" s="82" t="s">
        <v>171</v>
      </c>
      <c r="BE1160" s="173">
        <f>IF(N1160="základní",J1160,0)</f>
        <v>0</v>
      </c>
      <c r="BF1160" s="173">
        <f>IF(N1160="snížená",J1160,0)</f>
        <v>0</v>
      </c>
      <c r="BG1160" s="173">
        <f>IF(N1160="zákl. přenesená",J1160,0)</f>
        <v>0</v>
      </c>
      <c r="BH1160" s="173">
        <f>IF(N1160="sníž. přenesená",J1160,0)</f>
        <v>0</v>
      </c>
      <c r="BI1160" s="173">
        <f>IF(N1160="nulová",J1160,0)</f>
        <v>0</v>
      </c>
      <c r="BJ1160" s="82" t="s">
        <v>179</v>
      </c>
      <c r="BK1160" s="173">
        <f>ROUND(I1160*H1160,2)</f>
        <v>0</v>
      </c>
      <c r="BL1160" s="82" t="s">
        <v>261</v>
      </c>
      <c r="BM1160" s="172" t="s">
        <v>1386</v>
      </c>
    </row>
    <row r="1161" spans="1:65" s="92" customFormat="1" ht="21.75" customHeight="1">
      <c r="A1161" s="89"/>
      <c r="B1161" s="90"/>
      <c r="C1161" s="161" t="s">
        <v>1387</v>
      </c>
      <c r="D1161" s="161" t="s">
        <v>173</v>
      </c>
      <c r="E1161" s="162" t="s">
        <v>1388</v>
      </c>
      <c r="F1161" s="163" t="s">
        <v>1389</v>
      </c>
      <c r="G1161" s="164" t="s">
        <v>176</v>
      </c>
      <c r="H1161" s="165">
        <v>44.8</v>
      </c>
      <c r="I1161" s="75"/>
      <c r="J1161" s="166">
        <f>ROUND(I1161*H1161,2)</f>
        <v>0</v>
      </c>
      <c r="K1161" s="163" t="s">
        <v>177</v>
      </c>
      <c r="L1161" s="90"/>
      <c r="M1161" s="167" t="s">
        <v>3</v>
      </c>
      <c r="N1161" s="168" t="s">
        <v>47</v>
      </c>
      <c r="O1161" s="169"/>
      <c r="P1161" s="170">
        <f>O1161*H1161</f>
        <v>0</v>
      </c>
      <c r="Q1161" s="170">
        <v>0.00027</v>
      </c>
      <c r="R1161" s="170">
        <f>Q1161*H1161</f>
        <v>0.012095999999999999</v>
      </c>
      <c r="S1161" s="170">
        <v>0</v>
      </c>
      <c r="T1161" s="171">
        <f>S1161*H1161</f>
        <v>0</v>
      </c>
      <c r="U1161" s="89"/>
      <c r="V1161" s="89"/>
      <c r="W1161" s="89"/>
      <c r="X1161" s="89"/>
      <c r="Y1161" s="89"/>
      <c r="Z1161" s="89"/>
      <c r="AA1161" s="89"/>
      <c r="AB1161" s="89"/>
      <c r="AC1161" s="89"/>
      <c r="AD1161" s="89"/>
      <c r="AE1161" s="89"/>
      <c r="AR1161" s="172" t="s">
        <v>261</v>
      </c>
      <c r="AT1161" s="172" t="s">
        <v>173</v>
      </c>
      <c r="AU1161" s="172" t="s">
        <v>179</v>
      </c>
      <c r="AY1161" s="82" t="s">
        <v>171</v>
      </c>
      <c r="BE1161" s="173">
        <f>IF(N1161="základní",J1161,0)</f>
        <v>0</v>
      </c>
      <c r="BF1161" s="173">
        <f>IF(N1161="snížená",J1161,0)</f>
        <v>0</v>
      </c>
      <c r="BG1161" s="173">
        <f>IF(N1161="zákl. přenesená",J1161,0)</f>
        <v>0</v>
      </c>
      <c r="BH1161" s="173">
        <f>IF(N1161="sníž. přenesená",J1161,0)</f>
        <v>0</v>
      </c>
      <c r="BI1161" s="173">
        <f>IF(N1161="nulová",J1161,0)</f>
        <v>0</v>
      </c>
      <c r="BJ1161" s="82" t="s">
        <v>179</v>
      </c>
      <c r="BK1161" s="173">
        <f>ROUND(I1161*H1161,2)</f>
        <v>0</v>
      </c>
      <c r="BL1161" s="82" t="s">
        <v>261</v>
      </c>
      <c r="BM1161" s="172" t="s">
        <v>1390</v>
      </c>
    </row>
    <row r="1162" spans="2:51" s="174" customFormat="1" ht="12">
      <c r="B1162" s="175"/>
      <c r="D1162" s="176" t="s">
        <v>181</v>
      </c>
      <c r="E1162" s="177" t="s">
        <v>3</v>
      </c>
      <c r="F1162" s="178" t="s">
        <v>1391</v>
      </c>
      <c r="H1162" s="177" t="s">
        <v>3</v>
      </c>
      <c r="L1162" s="175"/>
      <c r="M1162" s="179"/>
      <c r="N1162" s="180"/>
      <c r="O1162" s="180"/>
      <c r="P1162" s="180"/>
      <c r="Q1162" s="180"/>
      <c r="R1162" s="180"/>
      <c r="S1162" s="180"/>
      <c r="T1162" s="181"/>
      <c r="AT1162" s="177" t="s">
        <v>181</v>
      </c>
      <c r="AU1162" s="177" t="s">
        <v>179</v>
      </c>
      <c r="AV1162" s="174" t="s">
        <v>83</v>
      </c>
      <c r="AW1162" s="174" t="s">
        <v>36</v>
      </c>
      <c r="AX1162" s="174" t="s">
        <v>75</v>
      </c>
      <c r="AY1162" s="177" t="s">
        <v>171</v>
      </c>
    </row>
    <row r="1163" spans="2:51" s="182" customFormat="1" ht="12">
      <c r="B1163" s="183"/>
      <c r="D1163" s="176" t="s">
        <v>181</v>
      </c>
      <c r="E1163" s="184" t="s">
        <v>3</v>
      </c>
      <c r="F1163" s="185" t="s">
        <v>739</v>
      </c>
      <c r="H1163" s="186">
        <v>1.5</v>
      </c>
      <c r="L1163" s="183"/>
      <c r="M1163" s="187"/>
      <c r="N1163" s="188"/>
      <c r="O1163" s="188"/>
      <c r="P1163" s="188"/>
      <c r="Q1163" s="188"/>
      <c r="R1163" s="188"/>
      <c r="S1163" s="188"/>
      <c r="T1163" s="189"/>
      <c r="AT1163" s="184" t="s">
        <v>181</v>
      </c>
      <c r="AU1163" s="184" t="s">
        <v>179</v>
      </c>
      <c r="AV1163" s="182" t="s">
        <v>179</v>
      </c>
      <c r="AW1163" s="182" t="s">
        <v>36</v>
      </c>
      <c r="AX1163" s="182" t="s">
        <v>75</v>
      </c>
      <c r="AY1163" s="184" t="s">
        <v>171</v>
      </c>
    </row>
    <row r="1164" spans="2:51" s="174" customFormat="1" ht="12">
      <c r="B1164" s="175"/>
      <c r="D1164" s="176" t="s">
        <v>181</v>
      </c>
      <c r="E1164" s="177" t="s">
        <v>3</v>
      </c>
      <c r="F1164" s="178" t="s">
        <v>1392</v>
      </c>
      <c r="H1164" s="177" t="s">
        <v>3</v>
      </c>
      <c r="L1164" s="175"/>
      <c r="M1164" s="179"/>
      <c r="N1164" s="180"/>
      <c r="O1164" s="180"/>
      <c r="P1164" s="180"/>
      <c r="Q1164" s="180"/>
      <c r="R1164" s="180"/>
      <c r="S1164" s="180"/>
      <c r="T1164" s="181"/>
      <c r="AT1164" s="177" t="s">
        <v>181</v>
      </c>
      <c r="AU1164" s="177" t="s">
        <v>179</v>
      </c>
      <c r="AV1164" s="174" t="s">
        <v>83</v>
      </c>
      <c r="AW1164" s="174" t="s">
        <v>36</v>
      </c>
      <c r="AX1164" s="174" t="s">
        <v>75</v>
      </c>
      <c r="AY1164" s="177" t="s">
        <v>171</v>
      </c>
    </row>
    <row r="1165" spans="2:51" s="182" customFormat="1" ht="12">
      <c r="B1165" s="183"/>
      <c r="D1165" s="176" t="s">
        <v>181</v>
      </c>
      <c r="E1165" s="184" t="s">
        <v>3</v>
      </c>
      <c r="F1165" s="185" t="s">
        <v>1393</v>
      </c>
      <c r="H1165" s="186">
        <v>6.25</v>
      </c>
      <c r="L1165" s="183"/>
      <c r="M1165" s="187"/>
      <c r="N1165" s="188"/>
      <c r="O1165" s="188"/>
      <c r="P1165" s="188"/>
      <c r="Q1165" s="188"/>
      <c r="R1165" s="188"/>
      <c r="S1165" s="188"/>
      <c r="T1165" s="189"/>
      <c r="AT1165" s="184" t="s">
        <v>181</v>
      </c>
      <c r="AU1165" s="184" t="s">
        <v>179</v>
      </c>
      <c r="AV1165" s="182" t="s">
        <v>179</v>
      </c>
      <c r="AW1165" s="182" t="s">
        <v>36</v>
      </c>
      <c r="AX1165" s="182" t="s">
        <v>75</v>
      </c>
      <c r="AY1165" s="184" t="s">
        <v>171</v>
      </c>
    </row>
    <row r="1166" spans="2:51" s="174" customFormat="1" ht="12">
      <c r="B1166" s="175"/>
      <c r="D1166" s="176" t="s">
        <v>181</v>
      </c>
      <c r="E1166" s="177" t="s">
        <v>3</v>
      </c>
      <c r="F1166" s="178" t="s">
        <v>1394</v>
      </c>
      <c r="H1166" s="177" t="s">
        <v>3</v>
      </c>
      <c r="L1166" s="175"/>
      <c r="M1166" s="179"/>
      <c r="N1166" s="180"/>
      <c r="O1166" s="180"/>
      <c r="P1166" s="180"/>
      <c r="Q1166" s="180"/>
      <c r="R1166" s="180"/>
      <c r="S1166" s="180"/>
      <c r="T1166" s="181"/>
      <c r="AT1166" s="177" t="s">
        <v>181</v>
      </c>
      <c r="AU1166" s="177" t="s">
        <v>179</v>
      </c>
      <c r="AV1166" s="174" t="s">
        <v>83</v>
      </c>
      <c r="AW1166" s="174" t="s">
        <v>36</v>
      </c>
      <c r="AX1166" s="174" t="s">
        <v>75</v>
      </c>
      <c r="AY1166" s="177" t="s">
        <v>171</v>
      </c>
    </row>
    <row r="1167" spans="2:51" s="182" customFormat="1" ht="12">
      <c r="B1167" s="183"/>
      <c r="D1167" s="176" t="s">
        <v>181</v>
      </c>
      <c r="E1167" s="184" t="s">
        <v>3</v>
      </c>
      <c r="F1167" s="185" t="s">
        <v>1395</v>
      </c>
      <c r="H1167" s="186">
        <v>3.75</v>
      </c>
      <c r="L1167" s="183"/>
      <c r="M1167" s="187"/>
      <c r="N1167" s="188"/>
      <c r="O1167" s="188"/>
      <c r="P1167" s="188"/>
      <c r="Q1167" s="188"/>
      <c r="R1167" s="188"/>
      <c r="S1167" s="188"/>
      <c r="T1167" s="189"/>
      <c r="AT1167" s="184" t="s">
        <v>181</v>
      </c>
      <c r="AU1167" s="184" t="s">
        <v>179</v>
      </c>
      <c r="AV1167" s="182" t="s">
        <v>179</v>
      </c>
      <c r="AW1167" s="182" t="s">
        <v>36</v>
      </c>
      <c r="AX1167" s="182" t="s">
        <v>75</v>
      </c>
      <c r="AY1167" s="184" t="s">
        <v>171</v>
      </c>
    </row>
    <row r="1168" spans="2:51" s="174" customFormat="1" ht="12">
      <c r="B1168" s="175"/>
      <c r="D1168" s="176" t="s">
        <v>181</v>
      </c>
      <c r="E1168" s="177" t="s">
        <v>3</v>
      </c>
      <c r="F1168" s="178" t="s">
        <v>1396</v>
      </c>
      <c r="H1168" s="177" t="s">
        <v>3</v>
      </c>
      <c r="L1168" s="175"/>
      <c r="M1168" s="179"/>
      <c r="N1168" s="180"/>
      <c r="O1168" s="180"/>
      <c r="P1168" s="180"/>
      <c r="Q1168" s="180"/>
      <c r="R1168" s="180"/>
      <c r="S1168" s="180"/>
      <c r="T1168" s="181"/>
      <c r="AT1168" s="177" t="s">
        <v>181</v>
      </c>
      <c r="AU1168" s="177" t="s">
        <v>179</v>
      </c>
      <c r="AV1168" s="174" t="s">
        <v>83</v>
      </c>
      <c r="AW1168" s="174" t="s">
        <v>36</v>
      </c>
      <c r="AX1168" s="174" t="s">
        <v>75</v>
      </c>
      <c r="AY1168" s="177" t="s">
        <v>171</v>
      </c>
    </row>
    <row r="1169" spans="2:51" s="182" customFormat="1" ht="12">
      <c r="B1169" s="183"/>
      <c r="D1169" s="176" t="s">
        <v>181</v>
      </c>
      <c r="E1169" s="184" t="s">
        <v>3</v>
      </c>
      <c r="F1169" s="185" t="s">
        <v>1397</v>
      </c>
      <c r="H1169" s="186">
        <v>2.5</v>
      </c>
      <c r="L1169" s="183"/>
      <c r="M1169" s="187"/>
      <c r="N1169" s="188"/>
      <c r="O1169" s="188"/>
      <c r="P1169" s="188"/>
      <c r="Q1169" s="188"/>
      <c r="R1169" s="188"/>
      <c r="S1169" s="188"/>
      <c r="T1169" s="189"/>
      <c r="AT1169" s="184" t="s">
        <v>181</v>
      </c>
      <c r="AU1169" s="184" t="s">
        <v>179</v>
      </c>
      <c r="AV1169" s="182" t="s">
        <v>179</v>
      </c>
      <c r="AW1169" s="182" t="s">
        <v>36</v>
      </c>
      <c r="AX1169" s="182" t="s">
        <v>75</v>
      </c>
      <c r="AY1169" s="184" t="s">
        <v>171</v>
      </c>
    </row>
    <row r="1170" spans="2:51" s="174" customFormat="1" ht="12">
      <c r="B1170" s="175"/>
      <c r="D1170" s="176" t="s">
        <v>181</v>
      </c>
      <c r="E1170" s="177" t="s">
        <v>3</v>
      </c>
      <c r="F1170" s="178" t="s">
        <v>1398</v>
      </c>
      <c r="H1170" s="177" t="s">
        <v>3</v>
      </c>
      <c r="L1170" s="175"/>
      <c r="M1170" s="179"/>
      <c r="N1170" s="180"/>
      <c r="O1170" s="180"/>
      <c r="P1170" s="180"/>
      <c r="Q1170" s="180"/>
      <c r="R1170" s="180"/>
      <c r="S1170" s="180"/>
      <c r="T1170" s="181"/>
      <c r="AT1170" s="177" t="s">
        <v>181</v>
      </c>
      <c r="AU1170" s="177" t="s">
        <v>179</v>
      </c>
      <c r="AV1170" s="174" t="s">
        <v>83</v>
      </c>
      <c r="AW1170" s="174" t="s">
        <v>36</v>
      </c>
      <c r="AX1170" s="174" t="s">
        <v>75</v>
      </c>
      <c r="AY1170" s="177" t="s">
        <v>171</v>
      </c>
    </row>
    <row r="1171" spans="2:51" s="182" customFormat="1" ht="12">
      <c r="B1171" s="183"/>
      <c r="D1171" s="176" t="s">
        <v>181</v>
      </c>
      <c r="E1171" s="184" t="s">
        <v>3</v>
      </c>
      <c r="F1171" s="185" t="s">
        <v>1399</v>
      </c>
      <c r="H1171" s="186">
        <v>26.4</v>
      </c>
      <c r="L1171" s="183"/>
      <c r="M1171" s="187"/>
      <c r="N1171" s="188"/>
      <c r="O1171" s="188"/>
      <c r="P1171" s="188"/>
      <c r="Q1171" s="188"/>
      <c r="R1171" s="188"/>
      <c r="S1171" s="188"/>
      <c r="T1171" s="189"/>
      <c r="AT1171" s="184" t="s">
        <v>181</v>
      </c>
      <c r="AU1171" s="184" t="s">
        <v>179</v>
      </c>
      <c r="AV1171" s="182" t="s">
        <v>179</v>
      </c>
      <c r="AW1171" s="182" t="s">
        <v>36</v>
      </c>
      <c r="AX1171" s="182" t="s">
        <v>75</v>
      </c>
      <c r="AY1171" s="184" t="s">
        <v>171</v>
      </c>
    </row>
    <row r="1172" spans="2:51" s="174" customFormat="1" ht="12">
      <c r="B1172" s="175"/>
      <c r="D1172" s="176" t="s">
        <v>181</v>
      </c>
      <c r="E1172" s="177" t="s">
        <v>3</v>
      </c>
      <c r="F1172" s="178" t="s">
        <v>1400</v>
      </c>
      <c r="H1172" s="177" t="s">
        <v>3</v>
      </c>
      <c r="L1172" s="175"/>
      <c r="M1172" s="179"/>
      <c r="N1172" s="180"/>
      <c r="O1172" s="180"/>
      <c r="P1172" s="180"/>
      <c r="Q1172" s="180"/>
      <c r="R1172" s="180"/>
      <c r="S1172" s="180"/>
      <c r="T1172" s="181"/>
      <c r="AT1172" s="177" t="s">
        <v>181</v>
      </c>
      <c r="AU1172" s="177" t="s">
        <v>179</v>
      </c>
      <c r="AV1172" s="174" t="s">
        <v>83</v>
      </c>
      <c r="AW1172" s="174" t="s">
        <v>36</v>
      </c>
      <c r="AX1172" s="174" t="s">
        <v>75</v>
      </c>
      <c r="AY1172" s="177" t="s">
        <v>171</v>
      </c>
    </row>
    <row r="1173" spans="2:51" s="182" customFormat="1" ht="12">
      <c r="B1173" s="183"/>
      <c r="D1173" s="176" t="s">
        <v>181</v>
      </c>
      <c r="E1173" s="184" t="s">
        <v>3</v>
      </c>
      <c r="F1173" s="185" t="s">
        <v>1401</v>
      </c>
      <c r="H1173" s="186">
        <v>4.4</v>
      </c>
      <c r="L1173" s="183"/>
      <c r="M1173" s="187"/>
      <c r="N1173" s="188"/>
      <c r="O1173" s="188"/>
      <c r="P1173" s="188"/>
      <c r="Q1173" s="188"/>
      <c r="R1173" s="188"/>
      <c r="S1173" s="188"/>
      <c r="T1173" s="189"/>
      <c r="AT1173" s="184" t="s">
        <v>181</v>
      </c>
      <c r="AU1173" s="184" t="s">
        <v>179</v>
      </c>
      <c r="AV1173" s="182" t="s">
        <v>179</v>
      </c>
      <c r="AW1173" s="182" t="s">
        <v>36</v>
      </c>
      <c r="AX1173" s="182" t="s">
        <v>75</v>
      </c>
      <c r="AY1173" s="184" t="s">
        <v>171</v>
      </c>
    </row>
    <row r="1174" spans="2:51" s="190" customFormat="1" ht="12">
      <c r="B1174" s="191"/>
      <c r="D1174" s="176" t="s">
        <v>181</v>
      </c>
      <c r="E1174" s="192" t="s">
        <v>3</v>
      </c>
      <c r="F1174" s="193" t="s">
        <v>184</v>
      </c>
      <c r="H1174" s="194">
        <v>44.8</v>
      </c>
      <c r="L1174" s="191"/>
      <c r="M1174" s="195"/>
      <c r="N1174" s="196"/>
      <c r="O1174" s="196"/>
      <c r="P1174" s="196"/>
      <c r="Q1174" s="196"/>
      <c r="R1174" s="196"/>
      <c r="S1174" s="196"/>
      <c r="T1174" s="197"/>
      <c r="AT1174" s="192" t="s">
        <v>181</v>
      </c>
      <c r="AU1174" s="192" t="s">
        <v>179</v>
      </c>
      <c r="AV1174" s="190" t="s">
        <v>178</v>
      </c>
      <c r="AW1174" s="190" t="s">
        <v>36</v>
      </c>
      <c r="AX1174" s="190" t="s">
        <v>83</v>
      </c>
      <c r="AY1174" s="192" t="s">
        <v>171</v>
      </c>
    </row>
    <row r="1175" spans="1:65" s="92" customFormat="1" ht="16.5" customHeight="1">
      <c r="A1175" s="89"/>
      <c r="B1175" s="90"/>
      <c r="C1175" s="198" t="s">
        <v>1402</v>
      </c>
      <c r="D1175" s="198" t="s">
        <v>248</v>
      </c>
      <c r="E1175" s="199" t="s">
        <v>1403</v>
      </c>
      <c r="F1175" s="200" t="s">
        <v>1404</v>
      </c>
      <c r="G1175" s="201" t="s">
        <v>176</v>
      </c>
      <c r="H1175" s="202">
        <v>44.8</v>
      </c>
      <c r="I1175" s="78"/>
      <c r="J1175" s="203">
        <f>ROUND(I1175*H1175,2)</f>
        <v>0</v>
      </c>
      <c r="K1175" s="200" t="s">
        <v>177</v>
      </c>
      <c r="L1175" s="204"/>
      <c r="M1175" s="205" t="s">
        <v>3</v>
      </c>
      <c r="N1175" s="206" t="s">
        <v>47</v>
      </c>
      <c r="O1175" s="169"/>
      <c r="P1175" s="170">
        <f>O1175*H1175</f>
        <v>0</v>
      </c>
      <c r="Q1175" s="170">
        <v>0.03056</v>
      </c>
      <c r="R1175" s="170">
        <f>Q1175*H1175</f>
        <v>1.3690879999999999</v>
      </c>
      <c r="S1175" s="170">
        <v>0</v>
      </c>
      <c r="T1175" s="171">
        <f>S1175*H1175</f>
        <v>0</v>
      </c>
      <c r="U1175" s="89"/>
      <c r="V1175" s="89"/>
      <c r="W1175" s="89"/>
      <c r="X1175" s="89"/>
      <c r="Y1175" s="89"/>
      <c r="Z1175" s="89"/>
      <c r="AA1175" s="89"/>
      <c r="AB1175" s="89"/>
      <c r="AC1175" s="89"/>
      <c r="AD1175" s="89"/>
      <c r="AE1175" s="89"/>
      <c r="AR1175" s="172" t="s">
        <v>353</v>
      </c>
      <c r="AT1175" s="172" t="s">
        <v>248</v>
      </c>
      <c r="AU1175" s="172" t="s">
        <v>179</v>
      </c>
      <c r="AY1175" s="82" t="s">
        <v>171</v>
      </c>
      <c r="BE1175" s="173">
        <f>IF(N1175="základní",J1175,0)</f>
        <v>0</v>
      </c>
      <c r="BF1175" s="173">
        <f>IF(N1175="snížená",J1175,0)</f>
        <v>0</v>
      </c>
      <c r="BG1175" s="173">
        <f>IF(N1175="zákl. přenesená",J1175,0)</f>
        <v>0</v>
      </c>
      <c r="BH1175" s="173">
        <f>IF(N1175="sníž. přenesená",J1175,0)</f>
        <v>0</v>
      </c>
      <c r="BI1175" s="173">
        <f>IF(N1175="nulová",J1175,0)</f>
        <v>0</v>
      </c>
      <c r="BJ1175" s="82" t="s">
        <v>179</v>
      </c>
      <c r="BK1175" s="173">
        <f>ROUND(I1175*H1175,2)</f>
        <v>0</v>
      </c>
      <c r="BL1175" s="82" t="s">
        <v>261</v>
      </c>
      <c r="BM1175" s="172" t="s">
        <v>1405</v>
      </c>
    </row>
    <row r="1176" spans="1:47" s="92" customFormat="1" ht="19.5">
      <c r="A1176" s="89"/>
      <c r="B1176" s="90"/>
      <c r="C1176" s="89"/>
      <c r="D1176" s="176" t="s">
        <v>859</v>
      </c>
      <c r="E1176" s="89"/>
      <c r="F1176" s="215" t="s">
        <v>1406</v>
      </c>
      <c r="G1176" s="89"/>
      <c r="H1176" s="89"/>
      <c r="I1176" s="89"/>
      <c r="J1176" s="89"/>
      <c r="K1176" s="89"/>
      <c r="L1176" s="90"/>
      <c r="M1176" s="216"/>
      <c r="N1176" s="217"/>
      <c r="O1176" s="169"/>
      <c r="P1176" s="169"/>
      <c r="Q1176" s="169"/>
      <c r="R1176" s="169"/>
      <c r="S1176" s="169"/>
      <c r="T1176" s="218"/>
      <c r="U1176" s="89"/>
      <c r="V1176" s="89"/>
      <c r="W1176" s="89"/>
      <c r="X1176" s="89"/>
      <c r="Y1176" s="89"/>
      <c r="Z1176" s="89"/>
      <c r="AA1176" s="89"/>
      <c r="AB1176" s="89"/>
      <c r="AC1176" s="89"/>
      <c r="AD1176" s="89"/>
      <c r="AE1176" s="89"/>
      <c r="AT1176" s="82" t="s">
        <v>859</v>
      </c>
      <c r="AU1176" s="82" t="s">
        <v>179</v>
      </c>
    </row>
    <row r="1177" spans="1:65" s="92" customFormat="1" ht="21.75" customHeight="1">
      <c r="A1177" s="89"/>
      <c r="B1177" s="90"/>
      <c r="C1177" s="161" t="s">
        <v>1407</v>
      </c>
      <c r="D1177" s="161" t="s">
        <v>173</v>
      </c>
      <c r="E1177" s="162" t="s">
        <v>1408</v>
      </c>
      <c r="F1177" s="163" t="s">
        <v>1409</v>
      </c>
      <c r="G1177" s="164" t="s">
        <v>176</v>
      </c>
      <c r="H1177" s="165">
        <v>27</v>
      </c>
      <c r="I1177" s="75"/>
      <c r="J1177" s="166">
        <f>ROUND(I1177*H1177,2)</f>
        <v>0</v>
      </c>
      <c r="K1177" s="163" t="s">
        <v>177</v>
      </c>
      <c r="L1177" s="90"/>
      <c r="M1177" s="167" t="s">
        <v>3</v>
      </c>
      <c r="N1177" s="168" t="s">
        <v>47</v>
      </c>
      <c r="O1177" s="169"/>
      <c r="P1177" s="170">
        <f>O1177*H1177</f>
        <v>0</v>
      </c>
      <c r="Q1177" s="170">
        <v>0.00026</v>
      </c>
      <c r="R1177" s="170">
        <f>Q1177*H1177</f>
        <v>0.007019999999999999</v>
      </c>
      <c r="S1177" s="170">
        <v>0</v>
      </c>
      <c r="T1177" s="171">
        <f>S1177*H1177</f>
        <v>0</v>
      </c>
      <c r="U1177" s="89"/>
      <c r="V1177" s="89"/>
      <c r="W1177" s="89"/>
      <c r="X1177" s="89"/>
      <c r="Y1177" s="89"/>
      <c r="Z1177" s="89"/>
      <c r="AA1177" s="89"/>
      <c r="AB1177" s="89"/>
      <c r="AC1177" s="89"/>
      <c r="AD1177" s="89"/>
      <c r="AE1177" s="89"/>
      <c r="AR1177" s="172" t="s">
        <v>261</v>
      </c>
      <c r="AT1177" s="172" t="s">
        <v>173</v>
      </c>
      <c r="AU1177" s="172" t="s">
        <v>179</v>
      </c>
      <c r="AY1177" s="82" t="s">
        <v>171</v>
      </c>
      <c r="BE1177" s="173">
        <f>IF(N1177="základní",J1177,0)</f>
        <v>0</v>
      </c>
      <c r="BF1177" s="173">
        <f>IF(N1177="snížená",J1177,0)</f>
        <v>0</v>
      </c>
      <c r="BG1177" s="173">
        <f>IF(N1177="zákl. přenesená",J1177,0)</f>
        <v>0</v>
      </c>
      <c r="BH1177" s="173">
        <f>IF(N1177="sníž. přenesená",J1177,0)</f>
        <v>0</v>
      </c>
      <c r="BI1177" s="173">
        <f>IF(N1177="nulová",J1177,0)</f>
        <v>0</v>
      </c>
      <c r="BJ1177" s="82" t="s">
        <v>179</v>
      </c>
      <c r="BK1177" s="173">
        <f>ROUND(I1177*H1177,2)</f>
        <v>0</v>
      </c>
      <c r="BL1177" s="82" t="s">
        <v>261</v>
      </c>
      <c r="BM1177" s="172" t="s">
        <v>1410</v>
      </c>
    </row>
    <row r="1178" spans="2:51" s="174" customFormat="1" ht="12">
      <c r="B1178" s="175"/>
      <c r="D1178" s="176" t="s">
        <v>181</v>
      </c>
      <c r="E1178" s="177" t="s">
        <v>3</v>
      </c>
      <c r="F1178" s="178" t="s">
        <v>1411</v>
      </c>
      <c r="H1178" s="177" t="s">
        <v>3</v>
      </c>
      <c r="L1178" s="175"/>
      <c r="M1178" s="179"/>
      <c r="N1178" s="180"/>
      <c r="O1178" s="180"/>
      <c r="P1178" s="180"/>
      <c r="Q1178" s="180"/>
      <c r="R1178" s="180"/>
      <c r="S1178" s="180"/>
      <c r="T1178" s="181"/>
      <c r="AT1178" s="177" t="s">
        <v>181</v>
      </c>
      <c r="AU1178" s="177" t="s">
        <v>179</v>
      </c>
      <c r="AV1178" s="174" t="s">
        <v>83</v>
      </c>
      <c r="AW1178" s="174" t="s">
        <v>36</v>
      </c>
      <c r="AX1178" s="174" t="s">
        <v>75</v>
      </c>
      <c r="AY1178" s="177" t="s">
        <v>171</v>
      </c>
    </row>
    <row r="1179" spans="2:51" s="182" customFormat="1" ht="12">
      <c r="B1179" s="183"/>
      <c r="D1179" s="176" t="s">
        <v>181</v>
      </c>
      <c r="E1179" s="184" t="s">
        <v>3</v>
      </c>
      <c r="F1179" s="185" t="s">
        <v>1412</v>
      </c>
      <c r="H1179" s="186">
        <v>7.5</v>
      </c>
      <c r="L1179" s="183"/>
      <c r="M1179" s="187"/>
      <c r="N1179" s="188"/>
      <c r="O1179" s="188"/>
      <c r="P1179" s="188"/>
      <c r="Q1179" s="188"/>
      <c r="R1179" s="188"/>
      <c r="S1179" s="188"/>
      <c r="T1179" s="189"/>
      <c r="AT1179" s="184" t="s">
        <v>181</v>
      </c>
      <c r="AU1179" s="184" t="s">
        <v>179</v>
      </c>
      <c r="AV1179" s="182" t="s">
        <v>179</v>
      </c>
      <c r="AW1179" s="182" t="s">
        <v>36</v>
      </c>
      <c r="AX1179" s="182" t="s">
        <v>75</v>
      </c>
      <c r="AY1179" s="184" t="s">
        <v>171</v>
      </c>
    </row>
    <row r="1180" spans="2:51" s="174" customFormat="1" ht="12">
      <c r="B1180" s="175"/>
      <c r="D1180" s="176" t="s">
        <v>181</v>
      </c>
      <c r="E1180" s="177" t="s">
        <v>3</v>
      </c>
      <c r="F1180" s="178" t="s">
        <v>1413</v>
      </c>
      <c r="H1180" s="177" t="s">
        <v>3</v>
      </c>
      <c r="L1180" s="175"/>
      <c r="M1180" s="179"/>
      <c r="N1180" s="180"/>
      <c r="O1180" s="180"/>
      <c r="P1180" s="180"/>
      <c r="Q1180" s="180"/>
      <c r="R1180" s="180"/>
      <c r="S1180" s="180"/>
      <c r="T1180" s="181"/>
      <c r="AT1180" s="177" t="s">
        <v>181</v>
      </c>
      <c r="AU1180" s="177" t="s">
        <v>179</v>
      </c>
      <c r="AV1180" s="174" t="s">
        <v>83</v>
      </c>
      <c r="AW1180" s="174" t="s">
        <v>36</v>
      </c>
      <c r="AX1180" s="174" t="s">
        <v>75</v>
      </c>
      <c r="AY1180" s="177" t="s">
        <v>171</v>
      </c>
    </row>
    <row r="1181" spans="2:51" s="182" customFormat="1" ht="12">
      <c r="B1181" s="183"/>
      <c r="D1181" s="176" t="s">
        <v>181</v>
      </c>
      <c r="E1181" s="184" t="s">
        <v>3</v>
      </c>
      <c r="F1181" s="185" t="s">
        <v>1414</v>
      </c>
      <c r="H1181" s="186">
        <v>4.5</v>
      </c>
      <c r="L1181" s="183"/>
      <c r="M1181" s="187"/>
      <c r="N1181" s="188"/>
      <c r="O1181" s="188"/>
      <c r="P1181" s="188"/>
      <c r="Q1181" s="188"/>
      <c r="R1181" s="188"/>
      <c r="S1181" s="188"/>
      <c r="T1181" s="189"/>
      <c r="AT1181" s="184" t="s">
        <v>181</v>
      </c>
      <c r="AU1181" s="184" t="s">
        <v>179</v>
      </c>
      <c r="AV1181" s="182" t="s">
        <v>179</v>
      </c>
      <c r="AW1181" s="182" t="s">
        <v>36</v>
      </c>
      <c r="AX1181" s="182" t="s">
        <v>75</v>
      </c>
      <c r="AY1181" s="184" t="s">
        <v>171</v>
      </c>
    </row>
    <row r="1182" spans="2:51" s="174" customFormat="1" ht="12">
      <c r="B1182" s="175"/>
      <c r="D1182" s="176" t="s">
        <v>181</v>
      </c>
      <c r="E1182" s="177" t="s">
        <v>3</v>
      </c>
      <c r="F1182" s="178" t="s">
        <v>1415</v>
      </c>
      <c r="H1182" s="177" t="s">
        <v>3</v>
      </c>
      <c r="L1182" s="175"/>
      <c r="M1182" s="179"/>
      <c r="N1182" s="180"/>
      <c r="O1182" s="180"/>
      <c r="P1182" s="180"/>
      <c r="Q1182" s="180"/>
      <c r="R1182" s="180"/>
      <c r="S1182" s="180"/>
      <c r="T1182" s="181"/>
      <c r="AT1182" s="177" t="s">
        <v>181</v>
      </c>
      <c r="AU1182" s="177" t="s">
        <v>179</v>
      </c>
      <c r="AV1182" s="174" t="s">
        <v>83</v>
      </c>
      <c r="AW1182" s="174" t="s">
        <v>36</v>
      </c>
      <c r="AX1182" s="174" t="s">
        <v>75</v>
      </c>
      <c r="AY1182" s="177" t="s">
        <v>171</v>
      </c>
    </row>
    <row r="1183" spans="2:51" s="182" customFormat="1" ht="12">
      <c r="B1183" s="183"/>
      <c r="D1183" s="176" t="s">
        <v>181</v>
      </c>
      <c r="E1183" s="184" t="s">
        <v>3</v>
      </c>
      <c r="F1183" s="185" t="s">
        <v>453</v>
      </c>
      <c r="H1183" s="186">
        <v>6</v>
      </c>
      <c r="L1183" s="183"/>
      <c r="M1183" s="187"/>
      <c r="N1183" s="188"/>
      <c r="O1183" s="188"/>
      <c r="P1183" s="188"/>
      <c r="Q1183" s="188"/>
      <c r="R1183" s="188"/>
      <c r="S1183" s="188"/>
      <c r="T1183" s="189"/>
      <c r="AT1183" s="184" t="s">
        <v>181</v>
      </c>
      <c r="AU1183" s="184" t="s">
        <v>179</v>
      </c>
      <c r="AV1183" s="182" t="s">
        <v>179</v>
      </c>
      <c r="AW1183" s="182" t="s">
        <v>36</v>
      </c>
      <c r="AX1183" s="182" t="s">
        <v>75</v>
      </c>
      <c r="AY1183" s="184" t="s">
        <v>171</v>
      </c>
    </row>
    <row r="1184" spans="2:51" s="174" customFormat="1" ht="12">
      <c r="B1184" s="175"/>
      <c r="D1184" s="176" t="s">
        <v>181</v>
      </c>
      <c r="E1184" s="177" t="s">
        <v>3</v>
      </c>
      <c r="F1184" s="178" t="s">
        <v>1416</v>
      </c>
      <c r="H1184" s="177" t="s">
        <v>3</v>
      </c>
      <c r="L1184" s="175"/>
      <c r="M1184" s="179"/>
      <c r="N1184" s="180"/>
      <c r="O1184" s="180"/>
      <c r="P1184" s="180"/>
      <c r="Q1184" s="180"/>
      <c r="R1184" s="180"/>
      <c r="S1184" s="180"/>
      <c r="T1184" s="181"/>
      <c r="AT1184" s="177" t="s">
        <v>181</v>
      </c>
      <c r="AU1184" s="177" t="s">
        <v>179</v>
      </c>
      <c r="AV1184" s="174" t="s">
        <v>83</v>
      </c>
      <c r="AW1184" s="174" t="s">
        <v>36</v>
      </c>
      <c r="AX1184" s="174" t="s">
        <v>75</v>
      </c>
      <c r="AY1184" s="177" t="s">
        <v>171</v>
      </c>
    </row>
    <row r="1185" spans="2:51" s="182" customFormat="1" ht="12">
      <c r="B1185" s="183"/>
      <c r="D1185" s="176" t="s">
        <v>181</v>
      </c>
      <c r="E1185" s="184" t="s">
        <v>3</v>
      </c>
      <c r="F1185" s="185" t="s">
        <v>740</v>
      </c>
      <c r="H1185" s="186">
        <v>9</v>
      </c>
      <c r="L1185" s="183"/>
      <c r="M1185" s="187"/>
      <c r="N1185" s="188"/>
      <c r="O1185" s="188"/>
      <c r="P1185" s="188"/>
      <c r="Q1185" s="188"/>
      <c r="R1185" s="188"/>
      <c r="S1185" s="188"/>
      <c r="T1185" s="189"/>
      <c r="AT1185" s="184" t="s">
        <v>181</v>
      </c>
      <c r="AU1185" s="184" t="s">
        <v>179</v>
      </c>
      <c r="AV1185" s="182" t="s">
        <v>179</v>
      </c>
      <c r="AW1185" s="182" t="s">
        <v>36</v>
      </c>
      <c r="AX1185" s="182" t="s">
        <v>75</v>
      </c>
      <c r="AY1185" s="184" t="s">
        <v>171</v>
      </c>
    </row>
    <row r="1186" spans="2:51" s="190" customFormat="1" ht="12">
      <c r="B1186" s="191"/>
      <c r="D1186" s="176" t="s">
        <v>181</v>
      </c>
      <c r="E1186" s="192" t="s">
        <v>3</v>
      </c>
      <c r="F1186" s="193" t="s">
        <v>184</v>
      </c>
      <c r="H1186" s="194">
        <v>27</v>
      </c>
      <c r="L1186" s="191"/>
      <c r="M1186" s="195"/>
      <c r="N1186" s="196"/>
      <c r="O1186" s="196"/>
      <c r="P1186" s="196"/>
      <c r="Q1186" s="196"/>
      <c r="R1186" s="196"/>
      <c r="S1186" s="196"/>
      <c r="T1186" s="197"/>
      <c r="AT1186" s="192" t="s">
        <v>181</v>
      </c>
      <c r="AU1186" s="192" t="s">
        <v>179</v>
      </c>
      <c r="AV1186" s="190" t="s">
        <v>178</v>
      </c>
      <c r="AW1186" s="190" t="s">
        <v>36</v>
      </c>
      <c r="AX1186" s="190" t="s">
        <v>83</v>
      </c>
      <c r="AY1186" s="192" t="s">
        <v>171</v>
      </c>
    </row>
    <row r="1187" spans="1:65" s="92" customFormat="1" ht="16.5" customHeight="1">
      <c r="A1187" s="89"/>
      <c r="B1187" s="90"/>
      <c r="C1187" s="198" t="s">
        <v>1417</v>
      </c>
      <c r="D1187" s="198" t="s">
        <v>248</v>
      </c>
      <c r="E1187" s="199" t="s">
        <v>1418</v>
      </c>
      <c r="F1187" s="200" t="s">
        <v>1419</v>
      </c>
      <c r="G1187" s="201" t="s">
        <v>176</v>
      </c>
      <c r="H1187" s="202">
        <v>27</v>
      </c>
      <c r="I1187" s="78"/>
      <c r="J1187" s="203">
        <f>ROUND(I1187*H1187,2)</f>
        <v>0</v>
      </c>
      <c r="K1187" s="200" t="s">
        <v>177</v>
      </c>
      <c r="L1187" s="204"/>
      <c r="M1187" s="205" t="s">
        <v>3</v>
      </c>
      <c r="N1187" s="206" t="s">
        <v>47</v>
      </c>
      <c r="O1187" s="169"/>
      <c r="P1187" s="170">
        <f>O1187*H1187</f>
        <v>0</v>
      </c>
      <c r="Q1187" s="170">
        <v>0.0287</v>
      </c>
      <c r="R1187" s="170">
        <f>Q1187*H1187</f>
        <v>0.7749</v>
      </c>
      <c r="S1187" s="170">
        <v>0</v>
      </c>
      <c r="T1187" s="171">
        <f>S1187*H1187</f>
        <v>0</v>
      </c>
      <c r="U1187" s="89"/>
      <c r="V1187" s="89"/>
      <c r="W1187" s="89"/>
      <c r="X1187" s="89"/>
      <c r="Y1187" s="89"/>
      <c r="Z1187" s="89"/>
      <c r="AA1187" s="89"/>
      <c r="AB1187" s="89"/>
      <c r="AC1187" s="89"/>
      <c r="AD1187" s="89"/>
      <c r="AE1187" s="89"/>
      <c r="AR1187" s="172" t="s">
        <v>353</v>
      </c>
      <c r="AT1187" s="172" t="s">
        <v>248</v>
      </c>
      <c r="AU1187" s="172" t="s">
        <v>179</v>
      </c>
      <c r="AY1187" s="82" t="s">
        <v>171</v>
      </c>
      <c r="BE1187" s="173">
        <f>IF(N1187="základní",J1187,0)</f>
        <v>0</v>
      </c>
      <c r="BF1187" s="173">
        <f>IF(N1187="snížená",J1187,0)</f>
        <v>0</v>
      </c>
      <c r="BG1187" s="173">
        <f>IF(N1187="zákl. přenesená",J1187,0)</f>
        <v>0</v>
      </c>
      <c r="BH1187" s="173">
        <f>IF(N1187="sníž. přenesená",J1187,0)</f>
        <v>0</v>
      </c>
      <c r="BI1187" s="173">
        <f>IF(N1187="nulová",J1187,0)</f>
        <v>0</v>
      </c>
      <c r="BJ1187" s="82" t="s">
        <v>179</v>
      </c>
      <c r="BK1187" s="173">
        <f>ROUND(I1187*H1187,2)</f>
        <v>0</v>
      </c>
      <c r="BL1187" s="82" t="s">
        <v>261</v>
      </c>
      <c r="BM1187" s="172" t="s">
        <v>1420</v>
      </c>
    </row>
    <row r="1188" spans="1:47" s="92" customFormat="1" ht="19.5">
      <c r="A1188" s="89"/>
      <c r="B1188" s="90"/>
      <c r="C1188" s="89"/>
      <c r="D1188" s="176" t="s">
        <v>859</v>
      </c>
      <c r="E1188" s="89"/>
      <c r="F1188" s="215" t="s">
        <v>1406</v>
      </c>
      <c r="G1188" s="89"/>
      <c r="H1188" s="89"/>
      <c r="I1188" s="89"/>
      <c r="J1188" s="89"/>
      <c r="K1188" s="89"/>
      <c r="L1188" s="90"/>
      <c r="M1188" s="216"/>
      <c r="N1188" s="217"/>
      <c r="O1188" s="169"/>
      <c r="P1188" s="169"/>
      <c r="Q1188" s="169"/>
      <c r="R1188" s="169"/>
      <c r="S1188" s="169"/>
      <c r="T1188" s="218"/>
      <c r="U1188" s="89"/>
      <c r="V1188" s="89"/>
      <c r="W1188" s="89"/>
      <c r="X1188" s="89"/>
      <c r="Y1188" s="89"/>
      <c r="Z1188" s="89"/>
      <c r="AA1188" s="89"/>
      <c r="AB1188" s="89"/>
      <c r="AC1188" s="89"/>
      <c r="AD1188" s="89"/>
      <c r="AE1188" s="89"/>
      <c r="AT1188" s="82" t="s">
        <v>859</v>
      </c>
      <c r="AU1188" s="82" t="s">
        <v>179</v>
      </c>
    </row>
    <row r="1189" spans="1:65" s="92" customFormat="1" ht="24">
      <c r="A1189" s="89"/>
      <c r="B1189" s="90"/>
      <c r="C1189" s="161" t="s">
        <v>1421</v>
      </c>
      <c r="D1189" s="161" t="s">
        <v>173</v>
      </c>
      <c r="E1189" s="162" t="s">
        <v>1422</v>
      </c>
      <c r="F1189" s="163" t="s">
        <v>1423</v>
      </c>
      <c r="G1189" s="164" t="s">
        <v>284</v>
      </c>
      <c r="H1189" s="165">
        <v>26</v>
      </c>
      <c r="I1189" s="75"/>
      <c r="J1189" s="166">
        <f>ROUND(I1189*H1189,2)</f>
        <v>0</v>
      </c>
      <c r="K1189" s="163" t="s">
        <v>177</v>
      </c>
      <c r="L1189" s="90"/>
      <c r="M1189" s="167" t="s">
        <v>3</v>
      </c>
      <c r="N1189" s="168" t="s">
        <v>47</v>
      </c>
      <c r="O1189" s="169"/>
      <c r="P1189" s="170">
        <f>O1189*H1189</f>
        <v>0</v>
      </c>
      <c r="Q1189" s="170">
        <v>0</v>
      </c>
      <c r="R1189" s="170">
        <f>Q1189*H1189</f>
        <v>0</v>
      </c>
      <c r="S1189" s="170">
        <v>0</v>
      </c>
      <c r="T1189" s="171">
        <f>S1189*H1189</f>
        <v>0</v>
      </c>
      <c r="U1189" s="89"/>
      <c r="V1189" s="89"/>
      <c r="W1189" s="89"/>
      <c r="X1189" s="89"/>
      <c r="Y1189" s="89"/>
      <c r="Z1189" s="89"/>
      <c r="AA1189" s="89"/>
      <c r="AB1189" s="89"/>
      <c r="AC1189" s="89"/>
      <c r="AD1189" s="89"/>
      <c r="AE1189" s="89"/>
      <c r="AR1189" s="172" t="s">
        <v>261</v>
      </c>
      <c r="AT1189" s="172" t="s">
        <v>173</v>
      </c>
      <c r="AU1189" s="172" t="s">
        <v>179</v>
      </c>
      <c r="AY1189" s="82" t="s">
        <v>171</v>
      </c>
      <c r="BE1189" s="173">
        <f>IF(N1189="základní",J1189,0)</f>
        <v>0</v>
      </c>
      <c r="BF1189" s="173">
        <f>IF(N1189="snížená",J1189,0)</f>
        <v>0</v>
      </c>
      <c r="BG1189" s="173">
        <f>IF(N1189="zákl. přenesená",J1189,0)</f>
        <v>0</v>
      </c>
      <c r="BH1189" s="173">
        <f>IF(N1189="sníž. přenesená",J1189,0)</f>
        <v>0</v>
      </c>
      <c r="BI1189" s="173">
        <f>IF(N1189="nulová",J1189,0)</f>
        <v>0</v>
      </c>
      <c r="BJ1189" s="82" t="s">
        <v>179</v>
      </c>
      <c r="BK1189" s="173">
        <f>ROUND(I1189*H1189,2)</f>
        <v>0</v>
      </c>
      <c r="BL1189" s="82" t="s">
        <v>261</v>
      </c>
      <c r="BM1189" s="172" t="s">
        <v>1424</v>
      </c>
    </row>
    <row r="1190" spans="2:51" s="182" customFormat="1" ht="12">
      <c r="B1190" s="183"/>
      <c r="D1190" s="176" t="s">
        <v>181</v>
      </c>
      <c r="E1190" s="184" t="s">
        <v>3</v>
      </c>
      <c r="F1190" s="185" t="s">
        <v>1425</v>
      </c>
      <c r="H1190" s="186">
        <v>26</v>
      </c>
      <c r="L1190" s="183"/>
      <c r="M1190" s="187"/>
      <c r="N1190" s="188"/>
      <c r="O1190" s="188"/>
      <c r="P1190" s="188"/>
      <c r="Q1190" s="188"/>
      <c r="R1190" s="188"/>
      <c r="S1190" s="188"/>
      <c r="T1190" s="189"/>
      <c r="AT1190" s="184" t="s">
        <v>181</v>
      </c>
      <c r="AU1190" s="184" t="s">
        <v>179</v>
      </c>
      <c r="AV1190" s="182" t="s">
        <v>179</v>
      </c>
      <c r="AW1190" s="182" t="s">
        <v>36</v>
      </c>
      <c r="AX1190" s="182" t="s">
        <v>75</v>
      </c>
      <c r="AY1190" s="184" t="s">
        <v>171</v>
      </c>
    </row>
    <row r="1191" spans="2:51" s="190" customFormat="1" ht="12">
      <c r="B1191" s="191"/>
      <c r="D1191" s="176" t="s">
        <v>181</v>
      </c>
      <c r="E1191" s="192" t="s">
        <v>3</v>
      </c>
      <c r="F1191" s="193" t="s">
        <v>184</v>
      </c>
      <c r="H1191" s="194">
        <v>26</v>
      </c>
      <c r="L1191" s="191"/>
      <c r="M1191" s="195"/>
      <c r="N1191" s="196"/>
      <c r="O1191" s="196"/>
      <c r="P1191" s="196"/>
      <c r="Q1191" s="196"/>
      <c r="R1191" s="196"/>
      <c r="S1191" s="196"/>
      <c r="T1191" s="197"/>
      <c r="AT1191" s="192" t="s">
        <v>181</v>
      </c>
      <c r="AU1191" s="192" t="s">
        <v>179</v>
      </c>
      <c r="AV1191" s="190" t="s">
        <v>178</v>
      </c>
      <c r="AW1191" s="190" t="s">
        <v>36</v>
      </c>
      <c r="AX1191" s="190" t="s">
        <v>83</v>
      </c>
      <c r="AY1191" s="192" t="s">
        <v>171</v>
      </c>
    </row>
    <row r="1192" spans="1:65" s="92" customFormat="1" ht="16.5" customHeight="1">
      <c r="A1192" s="89"/>
      <c r="B1192" s="90"/>
      <c r="C1192" s="198" t="s">
        <v>1426</v>
      </c>
      <c r="D1192" s="198" t="s">
        <v>248</v>
      </c>
      <c r="E1192" s="199" t="s">
        <v>1427</v>
      </c>
      <c r="F1192" s="200" t="s">
        <v>1428</v>
      </c>
      <c r="G1192" s="201" t="s">
        <v>284</v>
      </c>
      <c r="H1192" s="202">
        <v>1</v>
      </c>
      <c r="I1192" s="78"/>
      <c r="J1192" s="203">
        <f>ROUND(I1192*H1192,2)</f>
        <v>0</v>
      </c>
      <c r="K1192" s="200" t="s">
        <v>3</v>
      </c>
      <c r="L1192" s="204"/>
      <c r="M1192" s="205" t="s">
        <v>3</v>
      </c>
      <c r="N1192" s="206" t="s">
        <v>47</v>
      </c>
      <c r="O1192" s="169"/>
      <c r="P1192" s="170">
        <f>O1192*H1192</f>
        <v>0</v>
      </c>
      <c r="Q1192" s="170">
        <v>0.0175</v>
      </c>
      <c r="R1192" s="170">
        <f>Q1192*H1192</f>
        <v>0.0175</v>
      </c>
      <c r="S1192" s="170">
        <v>0</v>
      </c>
      <c r="T1192" s="171">
        <f>S1192*H1192</f>
        <v>0</v>
      </c>
      <c r="U1192" s="89"/>
      <c r="V1192" s="89"/>
      <c r="W1192" s="89"/>
      <c r="X1192" s="89"/>
      <c r="Y1192" s="89"/>
      <c r="Z1192" s="89"/>
      <c r="AA1192" s="89"/>
      <c r="AB1192" s="89"/>
      <c r="AC1192" s="89"/>
      <c r="AD1192" s="89"/>
      <c r="AE1192" s="89"/>
      <c r="AR1192" s="172" t="s">
        <v>353</v>
      </c>
      <c r="AT1192" s="172" t="s">
        <v>248</v>
      </c>
      <c r="AU1192" s="172" t="s">
        <v>179</v>
      </c>
      <c r="AY1192" s="82" t="s">
        <v>171</v>
      </c>
      <c r="BE1192" s="173">
        <f>IF(N1192="základní",J1192,0)</f>
        <v>0</v>
      </c>
      <c r="BF1192" s="173">
        <f>IF(N1192="snížená",J1192,0)</f>
        <v>0</v>
      </c>
      <c r="BG1192" s="173">
        <f>IF(N1192="zákl. přenesená",J1192,0)</f>
        <v>0</v>
      </c>
      <c r="BH1192" s="173">
        <f>IF(N1192="sníž. přenesená",J1192,0)</f>
        <v>0</v>
      </c>
      <c r="BI1192" s="173">
        <f>IF(N1192="nulová",J1192,0)</f>
        <v>0</v>
      </c>
      <c r="BJ1192" s="82" t="s">
        <v>179</v>
      </c>
      <c r="BK1192" s="173">
        <f>ROUND(I1192*H1192,2)</f>
        <v>0</v>
      </c>
      <c r="BL1192" s="82" t="s">
        <v>261</v>
      </c>
      <c r="BM1192" s="172" t="s">
        <v>1429</v>
      </c>
    </row>
    <row r="1193" spans="1:47" s="92" customFormat="1" ht="117">
      <c r="A1193" s="89"/>
      <c r="B1193" s="90"/>
      <c r="C1193" s="89"/>
      <c r="D1193" s="176" t="s">
        <v>859</v>
      </c>
      <c r="E1193" s="89"/>
      <c r="F1193" s="215" t="s">
        <v>1430</v>
      </c>
      <c r="G1193" s="89"/>
      <c r="H1193" s="89"/>
      <c r="I1193" s="89"/>
      <c r="J1193" s="89"/>
      <c r="K1193" s="89"/>
      <c r="L1193" s="90"/>
      <c r="M1193" s="216"/>
      <c r="N1193" s="217"/>
      <c r="O1193" s="169"/>
      <c r="P1193" s="169"/>
      <c r="Q1193" s="169"/>
      <c r="R1193" s="169"/>
      <c r="S1193" s="169"/>
      <c r="T1193" s="218"/>
      <c r="U1193" s="89"/>
      <c r="V1193" s="89"/>
      <c r="W1193" s="89"/>
      <c r="X1193" s="89"/>
      <c r="Y1193" s="89"/>
      <c r="Z1193" s="89"/>
      <c r="AA1193" s="89"/>
      <c r="AB1193" s="89"/>
      <c r="AC1193" s="89"/>
      <c r="AD1193" s="89"/>
      <c r="AE1193" s="89"/>
      <c r="AT1193" s="82" t="s">
        <v>859</v>
      </c>
      <c r="AU1193" s="82" t="s">
        <v>179</v>
      </c>
    </row>
    <row r="1194" spans="2:51" s="174" customFormat="1" ht="12">
      <c r="B1194" s="175"/>
      <c r="D1194" s="176" t="s">
        <v>181</v>
      </c>
      <c r="E1194" s="177" t="s">
        <v>3</v>
      </c>
      <c r="F1194" s="178" t="s">
        <v>1431</v>
      </c>
      <c r="H1194" s="177" t="s">
        <v>3</v>
      </c>
      <c r="L1194" s="175"/>
      <c r="M1194" s="179"/>
      <c r="N1194" s="180"/>
      <c r="O1194" s="180"/>
      <c r="P1194" s="180"/>
      <c r="Q1194" s="180"/>
      <c r="R1194" s="180"/>
      <c r="S1194" s="180"/>
      <c r="T1194" s="181"/>
      <c r="AT1194" s="177" t="s">
        <v>181</v>
      </c>
      <c r="AU1194" s="177" t="s">
        <v>179</v>
      </c>
      <c r="AV1194" s="174" t="s">
        <v>83</v>
      </c>
      <c r="AW1194" s="174" t="s">
        <v>36</v>
      </c>
      <c r="AX1194" s="174" t="s">
        <v>75</v>
      </c>
      <c r="AY1194" s="177" t="s">
        <v>171</v>
      </c>
    </row>
    <row r="1195" spans="2:51" s="182" customFormat="1" ht="12">
      <c r="B1195" s="183"/>
      <c r="D1195" s="176" t="s">
        <v>181</v>
      </c>
      <c r="E1195" s="184" t="s">
        <v>3</v>
      </c>
      <c r="F1195" s="185" t="s">
        <v>83</v>
      </c>
      <c r="H1195" s="186">
        <v>1</v>
      </c>
      <c r="L1195" s="183"/>
      <c r="M1195" s="187"/>
      <c r="N1195" s="188"/>
      <c r="O1195" s="188"/>
      <c r="P1195" s="188"/>
      <c r="Q1195" s="188"/>
      <c r="R1195" s="188"/>
      <c r="S1195" s="188"/>
      <c r="T1195" s="189"/>
      <c r="AT1195" s="184" t="s">
        <v>181</v>
      </c>
      <c r="AU1195" s="184" t="s">
        <v>179</v>
      </c>
      <c r="AV1195" s="182" t="s">
        <v>179</v>
      </c>
      <c r="AW1195" s="182" t="s">
        <v>36</v>
      </c>
      <c r="AX1195" s="182" t="s">
        <v>75</v>
      </c>
      <c r="AY1195" s="184" t="s">
        <v>171</v>
      </c>
    </row>
    <row r="1196" spans="2:51" s="190" customFormat="1" ht="12">
      <c r="B1196" s="191"/>
      <c r="D1196" s="176" t="s">
        <v>181</v>
      </c>
      <c r="E1196" s="192" t="s">
        <v>3</v>
      </c>
      <c r="F1196" s="193" t="s">
        <v>184</v>
      </c>
      <c r="H1196" s="194">
        <v>1</v>
      </c>
      <c r="L1196" s="191"/>
      <c r="M1196" s="195"/>
      <c r="N1196" s="196"/>
      <c r="O1196" s="196"/>
      <c r="P1196" s="196"/>
      <c r="Q1196" s="196"/>
      <c r="R1196" s="196"/>
      <c r="S1196" s="196"/>
      <c r="T1196" s="197"/>
      <c r="AT1196" s="192" t="s">
        <v>181</v>
      </c>
      <c r="AU1196" s="192" t="s">
        <v>179</v>
      </c>
      <c r="AV1196" s="190" t="s">
        <v>178</v>
      </c>
      <c r="AW1196" s="190" t="s">
        <v>36</v>
      </c>
      <c r="AX1196" s="190" t="s">
        <v>83</v>
      </c>
      <c r="AY1196" s="192" t="s">
        <v>171</v>
      </c>
    </row>
    <row r="1197" spans="1:65" s="92" customFormat="1" ht="16.5" customHeight="1">
      <c r="A1197" s="89"/>
      <c r="B1197" s="90"/>
      <c r="C1197" s="198" t="s">
        <v>1432</v>
      </c>
      <c r="D1197" s="198" t="s">
        <v>248</v>
      </c>
      <c r="E1197" s="199" t="s">
        <v>1433</v>
      </c>
      <c r="F1197" s="200" t="s">
        <v>1428</v>
      </c>
      <c r="G1197" s="201" t="s">
        <v>284</v>
      </c>
      <c r="H1197" s="202">
        <v>2</v>
      </c>
      <c r="I1197" s="78"/>
      <c r="J1197" s="203">
        <f>ROUND(I1197*H1197,2)</f>
        <v>0</v>
      </c>
      <c r="K1197" s="200" t="s">
        <v>3</v>
      </c>
      <c r="L1197" s="204"/>
      <c r="M1197" s="205" t="s">
        <v>3</v>
      </c>
      <c r="N1197" s="206" t="s">
        <v>47</v>
      </c>
      <c r="O1197" s="169"/>
      <c r="P1197" s="170">
        <f>O1197*H1197</f>
        <v>0</v>
      </c>
      <c r="Q1197" s="170">
        <v>0.0175</v>
      </c>
      <c r="R1197" s="170">
        <f>Q1197*H1197</f>
        <v>0.035</v>
      </c>
      <c r="S1197" s="170">
        <v>0</v>
      </c>
      <c r="T1197" s="171">
        <f>S1197*H1197</f>
        <v>0</v>
      </c>
      <c r="U1197" s="89"/>
      <c r="V1197" s="89"/>
      <c r="W1197" s="89"/>
      <c r="X1197" s="89"/>
      <c r="Y1197" s="89"/>
      <c r="Z1197" s="89"/>
      <c r="AA1197" s="89"/>
      <c r="AB1197" s="89"/>
      <c r="AC1197" s="89"/>
      <c r="AD1197" s="89"/>
      <c r="AE1197" s="89"/>
      <c r="AR1197" s="172" t="s">
        <v>353</v>
      </c>
      <c r="AT1197" s="172" t="s">
        <v>248</v>
      </c>
      <c r="AU1197" s="172" t="s">
        <v>179</v>
      </c>
      <c r="AY1197" s="82" t="s">
        <v>171</v>
      </c>
      <c r="BE1197" s="173">
        <f>IF(N1197="základní",J1197,0)</f>
        <v>0</v>
      </c>
      <c r="BF1197" s="173">
        <f>IF(N1197="snížená",J1197,0)</f>
        <v>0</v>
      </c>
      <c r="BG1197" s="173">
        <f>IF(N1197="zákl. přenesená",J1197,0)</f>
        <v>0</v>
      </c>
      <c r="BH1197" s="173">
        <f>IF(N1197="sníž. přenesená",J1197,0)</f>
        <v>0</v>
      </c>
      <c r="BI1197" s="173">
        <f>IF(N1197="nulová",J1197,0)</f>
        <v>0</v>
      </c>
      <c r="BJ1197" s="82" t="s">
        <v>179</v>
      </c>
      <c r="BK1197" s="173">
        <f>ROUND(I1197*H1197,2)</f>
        <v>0</v>
      </c>
      <c r="BL1197" s="82" t="s">
        <v>261</v>
      </c>
      <c r="BM1197" s="172" t="s">
        <v>1434</v>
      </c>
    </row>
    <row r="1198" spans="1:47" s="92" customFormat="1" ht="117">
      <c r="A1198" s="89"/>
      <c r="B1198" s="90"/>
      <c r="C1198" s="89"/>
      <c r="D1198" s="176" t="s">
        <v>859</v>
      </c>
      <c r="E1198" s="89"/>
      <c r="F1198" s="215" t="s">
        <v>1435</v>
      </c>
      <c r="G1198" s="89"/>
      <c r="H1198" s="89"/>
      <c r="I1198" s="89"/>
      <c r="J1198" s="89"/>
      <c r="K1198" s="89"/>
      <c r="L1198" s="90"/>
      <c r="M1198" s="216"/>
      <c r="N1198" s="217"/>
      <c r="O1198" s="169"/>
      <c r="P1198" s="169"/>
      <c r="Q1198" s="169"/>
      <c r="R1198" s="169"/>
      <c r="S1198" s="169"/>
      <c r="T1198" s="218"/>
      <c r="U1198" s="89"/>
      <c r="V1198" s="89"/>
      <c r="W1198" s="89"/>
      <c r="X1198" s="89"/>
      <c r="Y1198" s="89"/>
      <c r="Z1198" s="89"/>
      <c r="AA1198" s="89"/>
      <c r="AB1198" s="89"/>
      <c r="AC1198" s="89"/>
      <c r="AD1198" s="89"/>
      <c r="AE1198" s="89"/>
      <c r="AT1198" s="82" t="s">
        <v>859</v>
      </c>
      <c r="AU1198" s="82" t="s">
        <v>179</v>
      </c>
    </row>
    <row r="1199" spans="2:51" s="174" customFormat="1" ht="12">
      <c r="B1199" s="175"/>
      <c r="D1199" s="176" t="s">
        <v>181</v>
      </c>
      <c r="E1199" s="177" t="s">
        <v>3</v>
      </c>
      <c r="F1199" s="178" t="s">
        <v>1436</v>
      </c>
      <c r="H1199" s="177" t="s">
        <v>3</v>
      </c>
      <c r="L1199" s="175"/>
      <c r="M1199" s="179"/>
      <c r="N1199" s="180"/>
      <c r="O1199" s="180"/>
      <c r="P1199" s="180"/>
      <c r="Q1199" s="180"/>
      <c r="R1199" s="180"/>
      <c r="S1199" s="180"/>
      <c r="T1199" s="181"/>
      <c r="AT1199" s="177" t="s">
        <v>181</v>
      </c>
      <c r="AU1199" s="177" t="s">
        <v>179</v>
      </c>
      <c r="AV1199" s="174" t="s">
        <v>83</v>
      </c>
      <c r="AW1199" s="174" t="s">
        <v>36</v>
      </c>
      <c r="AX1199" s="174" t="s">
        <v>75</v>
      </c>
      <c r="AY1199" s="177" t="s">
        <v>171</v>
      </c>
    </row>
    <row r="1200" spans="2:51" s="182" customFormat="1" ht="12">
      <c r="B1200" s="183"/>
      <c r="D1200" s="176" t="s">
        <v>181</v>
      </c>
      <c r="E1200" s="184" t="s">
        <v>3</v>
      </c>
      <c r="F1200" s="185" t="s">
        <v>530</v>
      </c>
      <c r="H1200" s="186">
        <v>2</v>
      </c>
      <c r="L1200" s="183"/>
      <c r="M1200" s="187"/>
      <c r="N1200" s="188"/>
      <c r="O1200" s="188"/>
      <c r="P1200" s="188"/>
      <c r="Q1200" s="188"/>
      <c r="R1200" s="188"/>
      <c r="S1200" s="188"/>
      <c r="T1200" s="189"/>
      <c r="AT1200" s="184" t="s">
        <v>181</v>
      </c>
      <c r="AU1200" s="184" t="s">
        <v>179</v>
      </c>
      <c r="AV1200" s="182" t="s">
        <v>179</v>
      </c>
      <c r="AW1200" s="182" t="s">
        <v>36</v>
      </c>
      <c r="AX1200" s="182" t="s">
        <v>75</v>
      </c>
      <c r="AY1200" s="184" t="s">
        <v>171</v>
      </c>
    </row>
    <row r="1201" spans="2:51" s="190" customFormat="1" ht="12">
      <c r="B1201" s="191"/>
      <c r="D1201" s="176" t="s">
        <v>181</v>
      </c>
      <c r="E1201" s="192" t="s">
        <v>3</v>
      </c>
      <c r="F1201" s="193" t="s">
        <v>184</v>
      </c>
      <c r="H1201" s="194">
        <v>2</v>
      </c>
      <c r="L1201" s="191"/>
      <c r="M1201" s="195"/>
      <c r="N1201" s="196"/>
      <c r="O1201" s="196"/>
      <c r="P1201" s="196"/>
      <c r="Q1201" s="196"/>
      <c r="R1201" s="196"/>
      <c r="S1201" s="196"/>
      <c r="T1201" s="197"/>
      <c r="AT1201" s="192" t="s">
        <v>181</v>
      </c>
      <c r="AU1201" s="192" t="s">
        <v>179</v>
      </c>
      <c r="AV1201" s="190" t="s">
        <v>178</v>
      </c>
      <c r="AW1201" s="190" t="s">
        <v>36</v>
      </c>
      <c r="AX1201" s="190" t="s">
        <v>83</v>
      </c>
      <c r="AY1201" s="192" t="s">
        <v>171</v>
      </c>
    </row>
    <row r="1202" spans="1:65" s="92" customFormat="1" ht="16.5" customHeight="1">
      <c r="A1202" s="89"/>
      <c r="B1202" s="90"/>
      <c r="C1202" s="198" t="s">
        <v>1437</v>
      </c>
      <c r="D1202" s="198" t="s">
        <v>248</v>
      </c>
      <c r="E1202" s="199" t="s">
        <v>1438</v>
      </c>
      <c r="F1202" s="200" t="s">
        <v>1439</v>
      </c>
      <c r="G1202" s="201" t="s">
        <v>284</v>
      </c>
      <c r="H1202" s="202">
        <v>9</v>
      </c>
      <c r="I1202" s="78"/>
      <c r="J1202" s="203">
        <f>ROUND(I1202*H1202,2)</f>
        <v>0</v>
      </c>
      <c r="K1202" s="200" t="s">
        <v>3</v>
      </c>
      <c r="L1202" s="204"/>
      <c r="M1202" s="205" t="s">
        <v>3</v>
      </c>
      <c r="N1202" s="206" t="s">
        <v>47</v>
      </c>
      <c r="O1202" s="169"/>
      <c r="P1202" s="170">
        <f>O1202*H1202</f>
        <v>0</v>
      </c>
      <c r="Q1202" s="170">
        <v>0.0195</v>
      </c>
      <c r="R1202" s="170">
        <f>Q1202*H1202</f>
        <v>0.1755</v>
      </c>
      <c r="S1202" s="170">
        <v>0</v>
      </c>
      <c r="T1202" s="171">
        <f>S1202*H1202</f>
        <v>0</v>
      </c>
      <c r="U1202" s="89"/>
      <c r="V1202" s="89"/>
      <c r="W1202" s="89"/>
      <c r="X1202" s="89"/>
      <c r="Y1202" s="89"/>
      <c r="Z1202" s="89"/>
      <c r="AA1202" s="89"/>
      <c r="AB1202" s="89"/>
      <c r="AC1202" s="89"/>
      <c r="AD1202" s="89"/>
      <c r="AE1202" s="89"/>
      <c r="AR1202" s="172" t="s">
        <v>353</v>
      </c>
      <c r="AT1202" s="172" t="s">
        <v>248</v>
      </c>
      <c r="AU1202" s="172" t="s">
        <v>179</v>
      </c>
      <c r="AY1202" s="82" t="s">
        <v>171</v>
      </c>
      <c r="BE1202" s="173">
        <f>IF(N1202="základní",J1202,0)</f>
        <v>0</v>
      </c>
      <c r="BF1202" s="173">
        <f>IF(N1202="snížená",J1202,0)</f>
        <v>0</v>
      </c>
      <c r="BG1202" s="173">
        <f>IF(N1202="zákl. přenesená",J1202,0)</f>
        <v>0</v>
      </c>
      <c r="BH1202" s="173">
        <f>IF(N1202="sníž. přenesená",J1202,0)</f>
        <v>0</v>
      </c>
      <c r="BI1202" s="173">
        <f>IF(N1202="nulová",J1202,0)</f>
        <v>0</v>
      </c>
      <c r="BJ1202" s="82" t="s">
        <v>179</v>
      </c>
      <c r="BK1202" s="173">
        <f>ROUND(I1202*H1202,2)</f>
        <v>0</v>
      </c>
      <c r="BL1202" s="82" t="s">
        <v>261</v>
      </c>
      <c r="BM1202" s="172" t="s">
        <v>1440</v>
      </c>
    </row>
    <row r="1203" spans="1:47" s="92" customFormat="1" ht="117">
      <c r="A1203" s="89"/>
      <c r="B1203" s="90"/>
      <c r="C1203" s="89"/>
      <c r="D1203" s="176" t="s">
        <v>859</v>
      </c>
      <c r="E1203" s="89"/>
      <c r="F1203" s="215" t="s">
        <v>1430</v>
      </c>
      <c r="G1203" s="89"/>
      <c r="H1203" s="89"/>
      <c r="I1203" s="89"/>
      <c r="J1203" s="89"/>
      <c r="K1203" s="89"/>
      <c r="L1203" s="90"/>
      <c r="M1203" s="216"/>
      <c r="N1203" s="217"/>
      <c r="O1203" s="169"/>
      <c r="P1203" s="169"/>
      <c r="Q1203" s="169"/>
      <c r="R1203" s="169"/>
      <c r="S1203" s="169"/>
      <c r="T1203" s="218"/>
      <c r="U1203" s="89"/>
      <c r="V1203" s="89"/>
      <c r="W1203" s="89"/>
      <c r="X1203" s="89"/>
      <c r="Y1203" s="89"/>
      <c r="Z1203" s="89"/>
      <c r="AA1203" s="89"/>
      <c r="AB1203" s="89"/>
      <c r="AC1203" s="89"/>
      <c r="AD1203" s="89"/>
      <c r="AE1203" s="89"/>
      <c r="AT1203" s="82" t="s">
        <v>859</v>
      </c>
      <c r="AU1203" s="82" t="s">
        <v>179</v>
      </c>
    </row>
    <row r="1204" spans="2:51" s="174" customFormat="1" ht="12">
      <c r="B1204" s="175"/>
      <c r="D1204" s="176" t="s">
        <v>181</v>
      </c>
      <c r="E1204" s="177" t="s">
        <v>3</v>
      </c>
      <c r="F1204" s="178" t="s">
        <v>1441</v>
      </c>
      <c r="H1204" s="177" t="s">
        <v>3</v>
      </c>
      <c r="L1204" s="175"/>
      <c r="M1204" s="179"/>
      <c r="N1204" s="180"/>
      <c r="O1204" s="180"/>
      <c r="P1204" s="180"/>
      <c r="Q1204" s="180"/>
      <c r="R1204" s="180"/>
      <c r="S1204" s="180"/>
      <c r="T1204" s="181"/>
      <c r="AT1204" s="177" t="s">
        <v>181</v>
      </c>
      <c r="AU1204" s="177" t="s">
        <v>179</v>
      </c>
      <c r="AV1204" s="174" t="s">
        <v>83</v>
      </c>
      <c r="AW1204" s="174" t="s">
        <v>36</v>
      </c>
      <c r="AX1204" s="174" t="s">
        <v>75</v>
      </c>
      <c r="AY1204" s="177" t="s">
        <v>171</v>
      </c>
    </row>
    <row r="1205" spans="2:51" s="182" customFormat="1" ht="12">
      <c r="B1205" s="183"/>
      <c r="D1205" s="176" t="s">
        <v>181</v>
      </c>
      <c r="E1205" s="184" t="s">
        <v>3</v>
      </c>
      <c r="F1205" s="185" t="s">
        <v>1442</v>
      </c>
      <c r="H1205" s="186">
        <v>9</v>
      </c>
      <c r="L1205" s="183"/>
      <c r="M1205" s="187"/>
      <c r="N1205" s="188"/>
      <c r="O1205" s="188"/>
      <c r="P1205" s="188"/>
      <c r="Q1205" s="188"/>
      <c r="R1205" s="188"/>
      <c r="S1205" s="188"/>
      <c r="T1205" s="189"/>
      <c r="AT1205" s="184" t="s">
        <v>181</v>
      </c>
      <c r="AU1205" s="184" t="s">
        <v>179</v>
      </c>
      <c r="AV1205" s="182" t="s">
        <v>179</v>
      </c>
      <c r="AW1205" s="182" t="s">
        <v>36</v>
      </c>
      <c r="AX1205" s="182" t="s">
        <v>75</v>
      </c>
      <c r="AY1205" s="184" t="s">
        <v>171</v>
      </c>
    </row>
    <row r="1206" spans="2:51" s="190" customFormat="1" ht="12">
      <c r="B1206" s="191"/>
      <c r="D1206" s="176" t="s">
        <v>181</v>
      </c>
      <c r="E1206" s="192" t="s">
        <v>3</v>
      </c>
      <c r="F1206" s="193" t="s">
        <v>184</v>
      </c>
      <c r="H1206" s="194">
        <v>9</v>
      </c>
      <c r="L1206" s="191"/>
      <c r="M1206" s="195"/>
      <c r="N1206" s="196"/>
      <c r="O1206" s="196"/>
      <c r="P1206" s="196"/>
      <c r="Q1206" s="196"/>
      <c r="R1206" s="196"/>
      <c r="S1206" s="196"/>
      <c r="T1206" s="197"/>
      <c r="AT1206" s="192" t="s">
        <v>181</v>
      </c>
      <c r="AU1206" s="192" t="s">
        <v>179</v>
      </c>
      <c r="AV1206" s="190" t="s">
        <v>178</v>
      </c>
      <c r="AW1206" s="190" t="s">
        <v>36</v>
      </c>
      <c r="AX1206" s="190" t="s">
        <v>83</v>
      </c>
      <c r="AY1206" s="192" t="s">
        <v>171</v>
      </c>
    </row>
    <row r="1207" spans="1:65" s="92" customFormat="1" ht="16.5" customHeight="1">
      <c r="A1207" s="89"/>
      <c r="B1207" s="90"/>
      <c r="C1207" s="198" t="s">
        <v>1443</v>
      </c>
      <c r="D1207" s="198" t="s">
        <v>248</v>
      </c>
      <c r="E1207" s="199" t="s">
        <v>1444</v>
      </c>
      <c r="F1207" s="200" t="s">
        <v>1439</v>
      </c>
      <c r="G1207" s="201" t="s">
        <v>284</v>
      </c>
      <c r="H1207" s="202">
        <v>14</v>
      </c>
      <c r="I1207" s="78"/>
      <c r="J1207" s="203">
        <f>ROUND(I1207*H1207,2)</f>
        <v>0</v>
      </c>
      <c r="K1207" s="200" t="s">
        <v>3</v>
      </c>
      <c r="L1207" s="204"/>
      <c r="M1207" s="205" t="s">
        <v>3</v>
      </c>
      <c r="N1207" s="206" t="s">
        <v>47</v>
      </c>
      <c r="O1207" s="169"/>
      <c r="P1207" s="170">
        <f>O1207*H1207</f>
        <v>0</v>
      </c>
      <c r="Q1207" s="170">
        <v>0.0195</v>
      </c>
      <c r="R1207" s="170">
        <f>Q1207*H1207</f>
        <v>0.273</v>
      </c>
      <c r="S1207" s="170">
        <v>0</v>
      </c>
      <c r="T1207" s="171">
        <f>S1207*H1207</f>
        <v>0</v>
      </c>
      <c r="U1207" s="89"/>
      <c r="V1207" s="89"/>
      <c r="W1207" s="89"/>
      <c r="X1207" s="89"/>
      <c r="Y1207" s="89"/>
      <c r="Z1207" s="89"/>
      <c r="AA1207" s="89"/>
      <c r="AB1207" s="89"/>
      <c r="AC1207" s="89"/>
      <c r="AD1207" s="89"/>
      <c r="AE1207" s="89"/>
      <c r="AR1207" s="172" t="s">
        <v>353</v>
      </c>
      <c r="AT1207" s="172" t="s">
        <v>248</v>
      </c>
      <c r="AU1207" s="172" t="s">
        <v>179</v>
      </c>
      <c r="AY1207" s="82" t="s">
        <v>171</v>
      </c>
      <c r="BE1207" s="173">
        <f>IF(N1207="základní",J1207,0)</f>
        <v>0</v>
      </c>
      <c r="BF1207" s="173">
        <f>IF(N1207="snížená",J1207,0)</f>
        <v>0</v>
      </c>
      <c r="BG1207" s="173">
        <f>IF(N1207="zákl. přenesená",J1207,0)</f>
        <v>0</v>
      </c>
      <c r="BH1207" s="173">
        <f>IF(N1207="sníž. přenesená",J1207,0)</f>
        <v>0</v>
      </c>
      <c r="BI1207" s="173">
        <f>IF(N1207="nulová",J1207,0)</f>
        <v>0</v>
      </c>
      <c r="BJ1207" s="82" t="s">
        <v>179</v>
      </c>
      <c r="BK1207" s="173">
        <f>ROUND(I1207*H1207,2)</f>
        <v>0</v>
      </c>
      <c r="BL1207" s="82" t="s">
        <v>261</v>
      </c>
      <c r="BM1207" s="172" t="s">
        <v>1445</v>
      </c>
    </row>
    <row r="1208" spans="1:47" s="92" customFormat="1" ht="117">
      <c r="A1208" s="89"/>
      <c r="B1208" s="90"/>
      <c r="C1208" s="89"/>
      <c r="D1208" s="176" t="s">
        <v>859</v>
      </c>
      <c r="E1208" s="89"/>
      <c r="F1208" s="215" t="s">
        <v>1435</v>
      </c>
      <c r="G1208" s="89"/>
      <c r="H1208" s="89"/>
      <c r="I1208" s="89"/>
      <c r="J1208" s="89"/>
      <c r="K1208" s="89"/>
      <c r="L1208" s="90"/>
      <c r="M1208" s="216"/>
      <c r="N1208" s="217"/>
      <c r="O1208" s="169"/>
      <c r="P1208" s="169"/>
      <c r="Q1208" s="169"/>
      <c r="R1208" s="169"/>
      <c r="S1208" s="169"/>
      <c r="T1208" s="218"/>
      <c r="U1208" s="89"/>
      <c r="V1208" s="89"/>
      <c r="W1208" s="89"/>
      <c r="X1208" s="89"/>
      <c r="Y1208" s="89"/>
      <c r="Z1208" s="89"/>
      <c r="AA1208" s="89"/>
      <c r="AB1208" s="89"/>
      <c r="AC1208" s="89"/>
      <c r="AD1208" s="89"/>
      <c r="AE1208" s="89"/>
      <c r="AT1208" s="82" t="s">
        <v>859</v>
      </c>
      <c r="AU1208" s="82" t="s">
        <v>179</v>
      </c>
    </row>
    <row r="1209" spans="2:51" s="174" customFormat="1" ht="12">
      <c r="B1209" s="175"/>
      <c r="D1209" s="176" t="s">
        <v>181</v>
      </c>
      <c r="E1209" s="177" t="s">
        <v>3</v>
      </c>
      <c r="F1209" s="178" t="s">
        <v>1446</v>
      </c>
      <c r="H1209" s="177" t="s">
        <v>3</v>
      </c>
      <c r="L1209" s="175"/>
      <c r="M1209" s="179"/>
      <c r="N1209" s="180"/>
      <c r="O1209" s="180"/>
      <c r="P1209" s="180"/>
      <c r="Q1209" s="180"/>
      <c r="R1209" s="180"/>
      <c r="S1209" s="180"/>
      <c r="T1209" s="181"/>
      <c r="AT1209" s="177" t="s">
        <v>181</v>
      </c>
      <c r="AU1209" s="177" t="s">
        <v>179</v>
      </c>
      <c r="AV1209" s="174" t="s">
        <v>83</v>
      </c>
      <c r="AW1209" s="174" t="s">
        <v>36</v>
      </c>
      <c r="AX1209" s="174" t="s">
        <v>75</v>
      </c>
      <c r="AY1209" s="177" t="s">
        <v>171</v>
      </c>
    </row>
    <row r="1210" spans="2:51" s="182" customFormat="1" ht="12">
      <c r="B1210" s="183"/>
      <c r="D1210" s="176" t="s">
        <v>181</v>
      </c>
      <c r="E1210" s="184" t="s">
        <v>3</v>
      </c>
      <c r="F1210" s="185" t="s">
        <v>548</v>
      </c>
      <c r="H1210" s="186">
        <v>14</v>
      </c>
      <c r="L1210" s="183"/>
      <c r="M1210" s="187"/>
      <c r="N1210" s="188"/>
      <c r="O1210" s="188"/>
      <c r="P1210" s="188"/>
      <c r="Q1210" s="188"/>
      <c r="R1210" s="188"/>
      <c r="S1210" s="188"/>
      <c r="T1210" s="189"/>
      <c r="AT1210" s="184" t="s">
        <v>181</v>
      </c>
      <c r="AU1210" s="184" t="s">
        <v>179</v>
      </c>
      <c r="AV1210" s="182" t="s">
        <v>179</v>
      </c>
      <c r="AW1210" s="182" t="s">
        <v>36</v>
      </c>
      <c r="AX1210" s="182" t="s">
        <v>75</v>
      </c>
      <c r="AY1210" s="184" t="s">
        <v>171</v>
      </c>
    </row>
    <row r="1211" spans="2:51" s="190" customFormat="1" ht="12">
      <c r="B1211" s="191"/>
      <c r="D1211" s="176" t="s">
        <v>181</v>
      </c>
      <c r="E1211" s="192" t="s">
        <v>3</v>
      </c>
      <c r="F1211" s="193" t="s">
        <v>184</v>
      </c>
      <c r="H1211" s="194">
        <v>14</v>
      </c>
      <c r="L1211" s="191"/>
      <c r="M1211" s="195"/>
      <c r="N1211" s="196"/>
      <c r="O1211" s="196"/>
      <c r="P1211" s="196"/>
      <c r="Q1211" s="196"/>
      <c r="R1211" s="196"/>
      <c r="S1211" s="196"/>
      <c r="T1211" s="197"/>
      <c r="AT1211" s="192" t="s">
        <v>181</v>
      </c>
      <c r="AU1211" s="192" t="s">
        <v>179</v>
      </c>
      <c r="AV1211" s="190" t="s">
        <v>178</v>
      </c>
      <c r="AW1211" s="190" t="s">
        <v>36</v>
      </c>
      <c r="AX1211" s="190" t="s">
        <v>83</v>
      </c>
      <c r="AY1211" s="192" t="s">
        <v>171</v>
      </c>
    </row>
    <row r="1212" spans="1:65" s="92" customFormat="1" ht="24">
      <c r="A1212" s="89"/>
      <c r="B1212" s="90"/>
      <c r="C1212" s="161" t="s">
        <v>1447</v>
      </c>
      <c r="D1212" s="161" t="s">
        <v>173</v>
      </c>
      <c r="E1212" s="162" t="s">
        <v>1448</v>
      </c>
      <c r="F1212" s="163" t="s">
        <v>1449</v>
      </c>
      <c r="G1212" s="164" t="s">
        <v>284</v>
      </c>
      <c r="H1212" s="165">
        <v>2</v>
      </c>
      <c r="I1212" s="75"/>
      <c r="J1212" s="166">
        <f>ROUND(I1212*H1212,2)</f>
        <v>0</v>
      </c>
      <c r="K1212" s="163" t="s">
        <v>177</v>
      </c>
      <c r="L1212" s="90"/>
      <c r="M1212" s="167" t="s">
        <v>3</v>
      </c>
      <c r="N1212" s="168" t="s">
        <v>47</v>
      </c>
      <c r="O1212" s="169"/>
      <c r="P1212" s="170">
        <f>O1212*H1212</f>
        <v>0</v>
      </c>
      <c r="Q1212" s="170">
        <v>0</v>
      </c>
      <c r="R1212" s="170">
        <f>Q1212*H1212</f>
        <v>0</v>
      </c>
      <c r="S1212" s="170">
        <v>0</v>
      </c>
      <c r="T1212" s="171">
        <f>S1212*H1212</f>
        <v>0</v>
      </c>
      <c r="U1212" s="89"/>
      <c r="V1212" s="89"/>
      <c r="W1212" s="89"/>
      <c r="X1212" s="89"/>
      <c r="Y1212" s="89"/>
      <c r="Z1212" s="89"/>
      <c r="AA1212" s="89"/>
      <c r="AB1212" s="89"/>
      <c r="AC1212" s="89"/>
      <c r="AD1212" s="89"/>
      <c r="AE1212" s="89"/>
      <c r="AR1212" s="172" t="s">
        <v>261</v>
      </c>
      <c r="AT1212" s="172" t="s">
        <v>173</v>
      </c>
      <c r="AU1212" s="172" t="s">
        <v>179</v>
      </c>
      <c r="AY1212" s="82" t="s">
        <v>171</v>
      </c>
      <c r="BE1212" s="173">
        <f>IF(N1212="základní",J1212,0)</f>
        <v>0</v>
      </c>
      <c r="BF1212" s="173">
        <f>IF(N1212="snížená",J1212,0)</f>
        <v>0</v>
      </c>
      <c r="BG1212" s="173">
        <f>IF(N1212="zákl. přenesená",J1212,0)</f>
        <v>0</v>
      </c>
      <c r="BH1212" s="173">
        <f>IF(N1212="sníž. přenesená",J1212,0)</f>
        <v>0</v>
      </c>
      <c r="BI1212" s="173">
        <f>IF(N1212="nulová",J1212,0)</f>
        <v>0</v>
      </c>
      <c r="BJ1212" s="82" t="s">
        <v>179</v>
      </c>
      <c r="BK1212" s="173">
        <f>ROUND(I1212*H1212,2)</f>
        <v>0</v>
      </c>
      <c r="BL1212" s="82" t="s">
        <v>261</v>
      </c>
      <c r="BM1212" s="172" t="s">
        <v>1450</v>
      </c>
    </row>
    <row r="1213" spans="2:51" s="174" customFormat="1" ht="12">
      <c r="B1213" s="175"/>
      <c r="D1213" s="176" t="s">
        <v>181</v>
      </c>
      <c r="E1213" s="177" t="s">
        <v>3</v>
      </c>
      <c r="F1213" s="178" t="s">
        <v>1451</v>
      </c>
      <c r="H1213" s="177" t="s">
        <v>3</v>
      </c>
      <c r="L1213" s="175"/>
      <c r="M1213" s="179"/>
      <c r="N1213" s="180"/>
      <c r="O1213" s="180"/>
      <c r="P1213" s="180"/>
      <c r="Q1213" s="180"/>
      <c r="R1213" s="180"/>
      <c r="S1213" s="180"/>
      <c r="T1213" s="181"/>
      <c r="AT1213" s="177" t="s">
        <v>181</v>
      </c>
      <c r="AU1213" s="177" t="s">
        <v>179</v>
      </c>
      <c r="AV1213" s="174" t="s">
        <v>83</v>
      </c>
      <c r="AW1213" s="174" t="s">
        <v>36</v>
      </c>
      <c r="AX1213" s="174" t="s">
        <v>75</v>
      </c>
      <c r="AY1213" s="177" t="s">
        <v>171</v>
      </c>
    </row>
    <row r="1214" spans="2:51" s="182" customFormat="1" ht="12">
      <c r="B1214" s="183"/>
      <c r="D1214" s="176" t="s">
        <v>181</v>
      </c>
      <c r="E1214" s="184" t="s">
        <v>3</v>
      </c>
      <c r="F1214" s="185" t="s">
        <v>530</v>
      </c>
      <c r="H1214" s="186">
        <v>2</v>
      </c>
      <c r="L1214" s="183"/>
      <c r="M1214" s="187"/>
      <c r="N1214" s="188"/>
      <c r="O1214" s="188"/>
      <c r="P1214" s="188"/>
      <c r="Q1214" s="188"/>
      <c r="R1214" s="188"/>
      <c r="S1214" s="188"/>
      <c r="T1214" s="189"/>
      <c r="AT1214" s="184" t="s">
        <v>181</v>
      </c>
      <c r="AU1214" s="184" t="s">
        <v>179</v>
      </c>
      <c r="AV1214" s="182" t="s">
        <v>179</v>
      </c>
      <c r="AW1214" s="182" t="s">
        <v>36</v>
      </c>
      <c r="AX1214" s="182" t="s">
        <v>75</v>
      </c>
      <c r="AY1214" s="184" t="s">
        <v>171</v>
      </c>
    </row>
    <row r="1215" spans="2:51" s="190" customFormat="1" ht="12">
      <c r="B1215" s="191"/>
      <c r="D1215" s="176" t="s">
        <v>181</v>
      </c>
      <c r="E1215" s="192" t="s">
        <v>3</v>
      </c>
      <c r="F1215" s="193" t="s">
        <v>184</v>
      </c>
      <c r="H1215" s="194">
        <v>2</v>
      </c>
      <c r="L1215" s="191"/>
      <c r="M1215" s="195"/>
      <c r="N1215" s="196"/>
      <c r="O1215" s="196"/>
      <c r="P1215" s="196"/>
      <c r="Q1215" s="196"/>
      <c r="R1215" s="196"/>
      <c r="S1215" s="196"/>
      <c r="T1215" s="197"/>
      <c r="AT1215" s="192" t="s">
        <v>181</v>
      </c>
      <c r="AU1215" s="192" t="s">
        <v>179</v>
      </c>
      <c r="AV1215" s="190" t="s">
        <v>178</v>
      </c>
      <c r="AW1215" s="190" t="s">
        <v>36</v>
      </c>
      <c r="AX1215" s="190" t="s">
        <v>83</v>
      </c>
      <c r="AY1215" s="192" t="s">
        <v>171</v>
      </c>
    </row>
    <row r="1216" spans="1:65" s="92" customFormat="1" ht="16.5" customHeight="1">
      <c r="A1216" s="89"/>
      <c r="B1216" s="90"/>
      <c r="C1216" s="198" t="s">
        <v>1452</v>
      </c>
      <c r="D1216" s="198" t="s">
        <v>248</v>
      </c>
      <c r="E1216" s="199" t="s">
        <v>1453</v>
      </c>
      <c r="F1216" s="200" t="s">
        <v>1454</v>
      </c>
      <c r="G1216" s="201" t="s">
        <v>284</v>
      </c>
      <c r="H1216" s="202">
        <v>2</v>
      </c>
      <c r="I1216" s="78"/>
      <c r="J1216" s="203">
        <f>ROUND(I1216*H1216,2)</f>
        <v>0</v>
      </c>
      <c r="K1216" s="200" t="s">
        <v>177</v>
      </c>
      <c r="L1216" s="204"/>
      <c r="M1216" s="205" t="s">
        <v>3</v>
      </c>
      <c r="N1216" s="206" t="s">
        <v>47</v>
      </c>
      <c r="O1216" s="169"/>
      <c r="P1216" s="170">
        <f>O1216*H1216</f>
        <v>0</v>
      </c>
      <c r="Q1216" s="170">
        <v>0.0205</v>
      </c>
      <c r="R1216" s="170">
        <f>Q1216*H1216</f>
        <v>0.041</v>
      </c>
      <c r="S1216" s="170">
        <v>0</v>
      </c>
      <c r="T1216" s="171">
        <f>S1216*H1216</f>
        <v>0</v>
      </c>
      <c r="U1216" s="89"/>
      <c r="V1216" s="89"/>
      <c r="W1216" s="89"/>
      <c r="X1216" s="89"/>
      <c r="Y1216" s="89"/>
      <c r="Z1216" s="89"/>
      <c r="AA1216" s="89"/>
      <c r="AB1216" s="89"/>
      <c r="AC1216" s="89"/>
      <c r="AD1216" s="89"/>
      <c r="AE1216" s="89"/>
      <c r="AR1216" s="172" t="s">
        <v>353</v>
      </c>
      <c r="AT1216" s="172" t="s">
        <v>248</v>
      </c>
      <c r="AU1216" s="172" t="s">
        <v>179</v>
      </c>
      <c r="AY1216" s="82" t="s">
        <v>171</v>
      </c>
      <c r="BE1216" s="173">
        <f>IF(N1216="základní",J1216,0)</f>
        <v>0</v>
      </c>
      <c r="BF1216" s="173">
        <f>IF(N1216="snížená",J1216,0)</f>
        <v>0</v>
      </c>
      <c r="BG1216" s="173">
        <f>IF(N1216="zákl. přenesená",J1216,0)</f>
        <v>0</v>
      </c>
      <c r="BH1216" s="173">
        <f>IF(N1216="sníž. přenesená",J1216,0)</f>
        <v>0</v>
      </c>
      <c r="BI1216" s="173">
        <f>IF(N1216="nulová",J1216,0)</f>
        <v>0</v>
      </c>
      <c r="BJ1216" s="82" t="s">
        <v>179</v>
      </c>
      <c r="BK1216" s="173">
        <f>ROUND(I1216*H1216,2)</f>
        <v>0</v>
      </c>
      <c r="BL1216" s="82" t="s">
        <v>261</v>
      </c>
      <c r="BM1216" s="172" t="s">
        <v>1455</v>
      </c>
    </row>
    <row r="1217" spans="1:47" s="92" customFormat="1" ht="117">
      <c r="A1217" s="89"/>
      <c r="B1217" s="90"/>
      <c r="C1217" s="89"/>
      <c r="D1217" s="176" t="s">
        <v>859</v>
      </c>
      <c r="E1217" s="89"/>
      <c r="F1217" s="215" t="s">
        <v>1430</v>
      </c>
      <c r="G1217" s="89"/>
      <c r="H1217" s="89"/>
      <c r="I1217" s="89"/>
      <c r="J1217" s="89"/>
      <c r="K1217" s="89"/>
      <c r="L1217" s="90"/>
      <c r="M1217" s="216"/>
      <c r="N1217" s="217"/>
      <c r="O1217" s="169"/>
      <c r="P1217" s="169"/>
      <c r="Q1217" s="169"/>
      <c r="R1217" s="169"/>
      <c r="S1217" s="169"/>
      <c r="T1217" s="218"/>
      <c r="U1217" s="89"/>
      <c r="V1217" s="89"/>
      <c r="W1217" s="89"/>
      <c r="X1217" s="89"/>
      <c r="Y1217" s="89"/>
      <c r="Z1217" s="89"/>
      <c r="AA1217" s="89"/>
      <c r="AB1217" s="89"/>
      <c r="AC1217" s="89"/>
      <c r="AD1217" s="89"/>
      <c r="AE1217" s="89"/>
      <c r="AT1217" s="82" t="s">
        <v>859</v>
      </c>
      <c r="AU1217" s="82" t="s">
        <v>179</v>
      </c>
    </row>
    <row r="1218" spans="1:65" s="92" customFormat="1" ht="24">
      <c r="A1218" s="89"/>
      <c r="B1218" s="90"/>
      <c r="C1218" s="161" t="s">
        <v>1456</v>
      </c>
      <c r="D1218" s="161" t="s">
        <v>173</v>
      </c>
      <c r="E1218" s="162" t="s">
        <v>1457</v>
      </c>
      <c r="F1218" s="163" t="s">
        <v>1458</v>
      </c>
      <c r="G1218" s="164" t="s">
        <v>284</v>
      </c>
      <c r="H1218" s="165">
        <v>4</v>
      </c>
      <c r="I1218" s="75"/>
      <c r="J1218" s="166">
        <f>ROUND(I1218*H1218,2)</f>
        <v>0</v>
      </c>
      <c r="K1218" s="163" t="s">
        <v>177</v>
      </c>
      <c r="L1218" s="90"/>
      <c r="M1218" s="167" t="s">
        <v>3</v>
      </c>
      <c r="N1218" s="168" t="s">
        <v>47</v>
      </c>
      <c r="O1218" s="169"/>
      <c r="P1218" s="170">
        <f>O1218*H1218</f>
        <v>0</v>
      </c>
      <c r="Q1218" s="170">
        <v>0.00092</v>
      </c>
      <c r="R1218" s="170">
        <f>Q1218*H1218</f>
        <v>0.00368</v>
      </c>
      <c r="S1218" s="170">
        <v>0</v>
      </c>
      <c r="T1218" s="171">
        <f>S1218*H1218</f>
        <v>0</v>
      </c>
      <c r="U1218" s="89"/>
      <c r="V1218" s="89"/>
      <c r="W1218" s="89"/>
      <c r="X1218" s="89"/>
      <c r="Y1218" s="89"/>
      <c r="Z1218" s="89"/>
      <c r="AA1218" s="89"/>
      <c r="AB1218" s="89"/>
      <c r="AC1218" s="89"/>
      <c r="AD1218" s="89"/>
      <c r="AE1218" s="89"/>
      <c r="AR1218" s="172" t="s">
        <v>261</v>
      </c>
      <c r="AT1218" s="172" t="s">
        <v>173</v>
      </c>
      <c r="AU1218" s="172" t="s">
        <v>179</v>
      </c>
      <c r="AY1218" s="82" t="s">
        <v>171</v>
      </c>
      <c r="BE1218" s="173">
        <f>IF(N1218="základní",J1218,0)</f>
        <v>0</v>
      </c>
      <c r="BF1218" s="173">
        <f>IF(N1218="snížená",J1218,0)</f>
        <v>0</v>
      </c>
      <c r="BG1218" s="173">
        <f>IF(N1218="zákl. přenesená",J1218,0)</f>
        <v>0</v>
      </c>
      <c r="BH1218" s="173">
        <f>IF(N1218="sníž. přenesená",J1218,0)</f>
        <v>0</v>
      </c>
      <c r="BI1218" s="173">
        <f>IF(N1218="nulová",J1218,0)</f>
        <v>0</v>
      </c>
      <c r="BJ1218" s="82" t="s">
        <v>179</v>
      </c>
      <c r="BK1218" s="173">
        <f>ROUND(I1218*H1218,2)</f>
        <v>0</v>
      </c>
      <c r="BL1218" s="82" t="s">
        <v>261</v>
      </c>
      <c r="BM1218" s="172" t="s">
        <v>1459</v>
      </c>
    </row>
    <row r="1219" spans="2:51" s="174" customFormat="1" ht="12">
      <c r="B1219" s="175"/>
      <c r="D1219" s="176" t="s">
        <v>181</v>
      </c>
      <c r="E1219" s="177" t="s">
        <v>3</v>
      </c>
      <c r="F1219" s="178" t="s">
        <v>1460</v>
      </c>
      <c r="H1219" s="177" t="s">
        <v>3</v>
      </c>
      <c r="L1219" s="175"/>
      <c r="M1219" s="179"/>
      <c r="N1219" s="180"/>
      <c r="O1219" s="180"/>
      <c r="P1219" s="180"/>
      <c r="Q1219" s="180"/>
      <c r="R1219" s="180"/>
      <c r="S1219" s="180"/>
      <c r="T1219" s="181"/>
      <c r="AT1219" s="177" t="s">
        <v>181</v>
      </c>
      <c r="AU1219" s="177" t="s">
        <v>179</v>
      </c>
      <c r="AV1219" s="174" t="s">
        <v>83</v>
      </c>
      <c r="AW1219" s="174" t="s">
        <v>36</v>
      </c>
      <c r="AX1219" s="174" t="s">
        <v>75</v>
      </c>
      <c r="AY1219" s="177" t="s">
        <v>171</v>
      </c>
    </row>
    <row r="1220" spans="2:51" s="182" customFormat="1" ht="12">
      <c r="B1220" s="183"/>
      <c r="D1220" s="176" t="s">
        <v>181</v>
      </c>
      <c r="E1220" s="184" t="s">
        <v>3</v>
      </c>
      <c r="F1220" s="185" t="s">
        <v>1461</v>
      </c>
      <c r="H1220" s="186">
        <v>4</v>
      </c>
      <c r="L1220" s="183"/>
      <c r="M1220" s="187"/>
      <c r="N1220" s="188"/>
      <c r="O1220" s="188"/>
      <c r="P1220" s="188"/>
      <c r="Q1220" s="188"/>
      <c r="R1220" s="188"/>
      <c r="S1220" s="188"/>
      <c r="T1220" s="189"/>
      <c r="AT1220" s="184" t="s">
        <v>181</v>
      </c>
      <c r="AU1220" s="184" t="s">
        <v>179</v>
      </c>
      <c r="AV1220" s="182" t="s">
        <v>179</v>
      </c>
      <c r="AW1220" s="182" t="s">
        <v>36</v>
      </c>
      <c r="AX1220" s="182" t="s">
        <v>75</v>
      </c>
      <c r="AY1220" s="184" t="s">
        <v>171</v>
      </c>
    </row>
    <row r="1221" spans="2:51" s="190" customFormat="1" ht="12">
      <c r="B1221" s="191"/>
      <c r="D1221" s="176" t="s">
        <v>181</v>
      </c>
      <c r="E1221" s="192" t="s">
        <v>3</v>
      </c>
      <c r="F1221" s="193" t="s">
        <v>184</v>
      </c>
      <c r="H1221" s="194">
        <v>4</v>
      </c>
      <c r="L1221" s="191"/>
      <c r="M1221" s="195"/>
      <c r="N1221" s="196"/>
      <c r="O1221" s="196"/>
      <c r="P1221" s="196"/>
      <c r="Q1221" s="196"/>
      <c r="R1221" s="196"/>
      <c r="S1221" s="196"/>
      <c r="T1221" s="197"/>
      <c r="AT1221" s="192" t="s">
        <v>181</v>
      </c>
      <c r="AU1221" s="192" t="s">
        <v>179</v>
      </c>
      <c r="AV1221" s="190" t="s">
        <v>178</v>
      </c>
      <c r="AW1221" s="190" t="s">
        <v>36</v>
      </c>
      <c r="AX1221" s="190" t="s">
        <v>83</v>
      </c>
      <c r="AY1221" s="192" t="s">
        <v>171</v>
      </c>
    </row>
    <row r="1222" spans="1:65" s="92" customFormat="1" ht="16.5" customHeight="1">
      <c r="A1222" s="89"/>
      <c r="B1222" s="90"/>
      <c r="C1222" s="198" t="s">
        <v>1462</v>
      </c>
      <c r="D1222" s="198" t="s">
        <v>248</v>
      </c>
      <c r="E1222" s="199" t="s">
        <v>1463</v>
      </c>
      <c r="F1222" s="200" t="s">
        <v>1464</v>
      </c>
      <c r="G1222" s="201" t="s">
        <v>284</v>
      </c>
      <c r="H1222" s="202">
        <v>4</v>
      </c>
      <c r="I1222" s="78"/>
      <c r="J1222" s="203">
        <f>ROUND(I1222*H1222,2)</f>
        <v>0</v>
      </c>
      <c r="K1222" s="200" t="s">
        <v>177</v>
      </c>
      <c r="L1222" s="204"/>
      <c r="M1222" s="205" t="s">
        <v>3</v>
      </c>
      <c r="N1222" s="206" t="s">
        <v>47</v>
      </c>
      <c r="O1222" s="169"/>
      <c r="P1222" s="170">
        <f>O1222*H1222</f>
        <v>0</v>
      </c>
      <c r="Q1222" s="170">
        <v>0.041</v>
      </c>
      <c r="R1222" s="170">
        <f>Q1222*H1222</f>
        <v>0.164</v>
      </c>
      <c r="S1222" s="170">
        <v>0</v>
      </c>
      <c r="T1222" s="171">
        <f>S1222*H1222</f>
        <v>0</v>
      </c>
      <c r="U1222" s="89"/>
      <c r="V1222" s="89"/>
      <c r="W1222" s="89"/>
      <c r="X1222" s="89"/>
      <c r="Y1222" s="89"/>
      <c r="Z1222" s="89"/>
      <c r="AA1222" s="89"/>
      <c r="AB1222" s="89"/>
      <c r="AC1222" s="89"/>
      <c r="AD1222" s="89"/>
      <c r="AE1222" s="89"/>
      <c r="AR1222" s="172" t="s">
        <v>353</v>
      </c>
      <c r="AT1222" s="172" t="s">
        <v>248</v>
      </c>
      <c r="AU1222" s="172" t="s">
        <v>179</v>
      </c>
      <c r="AY1222" s="82" t="s">
        <v>171</v>
      </c>
      <c r="BE1222" s="173">
        <f>IF(N1222="základní",J1222,0)</f>
        <v>0</v>
      </c>
      <c r="BF1222" s="173">
        <f>IF(N1222="snížená",J1222,0)</f>
        <v>0</v>
      </c>
      <c r="BG1222" s="173">
        <f>IF(N1222="zákl. přenesená",J1222,0)</f>
        <v>0</v>
      </c>
      <c r="BH1222" s="173">
        <f>IF(N1222="sníž. přenesená",J1222,0)</f>
        <v>0</v>
      </c>
      <c r="BI1222" s="173">
        <f>IF(N1222="nulová",J1222,0)</f>
        <v>0</v>
      </c>
      <c r="BJ1222" s="82" t="s">
        <v>179</v>
      </c>
      <c r="BK1222" s="173">
        <f>ROUND(I1222*H1222,2)</f>
        <v>0</v>
      </c>
      <c r="BL1222" s="82" t="s">
        <v>261</v>
      </c>
      <c r="BM1222" s="172" t="s">
        <v>1465</v>
      </c>
    </row>
    <row r="1223" spans="1:47" s="92" customFormat="1" ht="117">
      <c r="A1223" s="89"/>
      <c r="B1223" s="90"/>
      <c r="C1223" s="89"/>
      <c r="D1223" s="176" t="s">
        <v>859</v>
      </c>
      <c r="E1223" s="89"/>
      <c r="F1223" s="215" t="s">
        <v>1466</v>
      </c>
      <c r="G1223" s="89"/>
      <c r="H1223" s="89"/>
      <c r="I1223" s="89"/>
      <c r="J1223" s="89"/>
      <c r="K1223" s="89"/>
      <c r="L1223" s="90"/>
      <c r="M1223" s="216"/>
      <c r="N1223" s="217"/>
      <c r="O1223" s="169"/>
      <c r="P1223" s="169"/>
      <c r="Q1223" s="169"/>
      <c r="R1223" s="169"/>
      <c r="S1223" s="169"/>
      <c r="T1223" s="218"/>
      <c r="U1223" s="89"/>
      <c r="V1223" s="89"/>
      <c r="W1223" s="89"/>
      <c r="X1223" s="89"/>
      <c r="Y1223" s="89"/>
      <c r="Z1223" s="89"/>
      <c r="AA1223" s="89"/>
      <c r="AB1223" s="89"/>
      <c r="AC1223" s="89"/>
      <c r="AD1223" s="89"/>
      <c r="AE1223" s="89"/>
      <c r="AT1223" s="82" t="s">
        <v>859</v>
      </c>
      <c r="AU1223" s="82" t="s">
        <v>179</v>
      </c>
    </row>
    <row r="1224" spans="1:65" s="92" customFormat="1" ht="16.5" customHeight="1">
      <c r="A1224" s="89"/>
      <c r="B1224" s="90"/>
      <c r="C1224" s="161" t="s">
        <v>1467</v>
      </c>
      <c r="D1224" s="161" t="s">
        <v>173</v>
      </c>
      <c r="E1224" s="162" t="s">
        <v>1468</v>
      </c>
      <c r="F1224" s="163" t="s">
        <v>1469</v>
      </c>
      <c r="G1224" s="164" t="s">
        <v>284</v>
      </c>
      <c r="H1224" s="165">
        <v>31</v>
      </c>
      <c r="I1224" s="75"/>
      <c r="J1224" s="166">
        <f>ROUND(I1224*H1224,2)</f>
        <v>0</v>
      </c>
      <c r="K1224" s="163" t="s">
        <v>177</v>
      </c>
      <c r="L1224" s="90"/>
      <c r="M1224" s="167" t="s">
        <v>3</v>
      </c>
      <c r="N1224" s="168" t="s">
        <v>47</v>
      </c>
      <c r="O1224" s="169"/>
      <c r="P1224" s="170">
        <f>O1224*H1224</f>
        <v>0</v>
      </c>
      <c r="Q1224" s="170">
        <v>0</v>
      </c>
      <c r="R1224" s="170">
        <f>Q1224*H1224</f>
        <v>0</v>
      </c>
      <c r="S1224" s="170">
        <v>0</v>
      </c>
      <c r="T1224" s="171">
        <f>S1224*H1224</f>
        <v>0</v>
      </c>
      <c r="U1224" s="89"/>
      <c r="V1224" s="89"/>
      <c r="W1224" s="89"/>
      <c r="X1224" s="89"/>
      <c r="Y1224" s="89"/>
      <c r="Z1224" s="89"/>
      <c r="AA1224" s="89"/>
      <c r="AB1224" s="89"/>
      <c r="AC1224" s="89"/>
      <c r="AD1224" s="89"/>
      <c r="AE1224" s="89"/>
      <c r="AR1224" s="172" t="s">
        <v>261</v>
      </c>
      <c r="AT1224" s="172" t="s">
        <v>173</v>
      </c>
      <c r="AU1224" s="172" t="s">
        <v>179</v>
      </c>
      <c r="AY1224" s="82" t="s">
        <v>171</v>
      </c>
      <c r="BE1224" s="173">
        <f>IF(N1224="základní",J1224,0)</f>
        <v>0</v>
      </c>
      <c r="BF1224" s="173">
        <f>IF(N1224="snížená",J1224,0)</f>
        <v>0</v>
      </c>
      <c r="BG1224" s="173">
        <f>IF(N1224="zákl. přenesená",J1224,0)</f>
        <v>0</v>
      </c>
      <c r="BH1224" s="173">
        <f>IF(N1224="sníž. přenesená",J1224,0)</f>
        <v>0</v>
      </c>
      <c r="BI1224" s="173">
        <f>IF(N1224="nulová",J1224,0)</f>
        <v>0</v>
      </c>
      <c r="BJ1224" s="82" t="s">
        <v>179</v>
      </c>
      <c r="BK1224" s="173">
        <f>ROUND(I1224*H1224,2)</f>
        <v>0</v>
      </c>
      <c r="BL1224" s="82" t="s">
        <v>261</v>
      </c>
      <c r="BM1224" s="172" t="s">
        <v>1470</v>
      </c>
    </row>
    <row r="1225" spans="1:65" s="92" customFormat="1" ht="16.5" customHeight="1">
      <c r="A1225" s="89"/>
      <c r="B1225" s="90"/>
      <c r="C1225" s="198" t="s">
        <v>1471</v>
      </c>
      <c r="D1225" s="198" t="s">
        <v>248</v>
      </c>
      <c r="E1225" s="199" t="s">
        <v>1472</v>
      </c>
      <c r="F1225" s="200" t="s">
        <v>1473</v>
      </c>
      <c r="G1225" s="201" t="s">
        <v>284</v>
      </c>
      <c r="H1225" s="202">
        <v>31</v>
      </c>
      <c r="I1225" s="78"/>
      <c r="J1225" s="203">
        <f>ROUND(I1225*H1225,2)</f>
        <v>0</v>
      </c>
      <c r="K1225" s="200" t="s">
        <v>177</v>
      </c>
      <c r="L1225" s="204"/>
      <c r="M1225" s="205" t="s">
        <v>3</v>
      </c>
      <c r="N1225" s="206" t="s">
        <v>47</v>
      </c>
      <c r="O1225" s="169"/>
      <c r="P1225" s="170">
        <f>O1225*H1225</f>
        <v>0</v>
      </c>
      <c r="Q1225" s="170">
        <v>0.0012</v>
      </c>
      <c r="R1225" s="170">
        <f>Q1225*H1225</f>
        <v>0.0372</v>
      </c>
      <c r="S1225" s="170">
        <v>0</v>
      </c>
      <c r="T1225" s="171">
        <f>S1225*H1225</f>
        <v>0</v>
      </c>
      <c r="U1225" s="89"/>
      <c r="V1225" s="89"/>
      <c r="W1225" s="89"/>
      <c r="X1225" s="89"/>
      <c r="Y1225" s="89"/>
      <c r="Z1225" s="89"/>
      <c r="AA1225" s="89"/>
      <c r="AB1225" s="89"/>
      <c r="AC1225" s="89"/>
      <c r="AD1225" s="89"/>
      <c r="AE1225" s="89"/>
      <c r="AR1225" s="172" t="s">
        <v>353</v>
      </c>
      <c r="AT1225" s="172" t="s">
        <v>248</v>
      </c>
      <c r="AU1225" s="172" t="s">
        <v>179</v>
      </c>
      <c r="AY1225" s="82" t="s">
        <v>171</v>
      </c>
      <c r="BE1225" s="173">
        <f>IF(N1225="základní",J1225,0)</f>
        <v>0</v>
      </c>
      <c r="BF1225" s="173">
        <f>IF(N1225="snížená",J1225,0)</f>
        <v>0</v>
      </c>
      <c r="BG1225" s="173">
        <f>IF(N1225="zákl. přenesená",J1225,0)</f>
        <v>0</v>
      </c>
      <c r="BH1225" s="173">
        <f>IF(N1225="sníž. přenesená",J1225,0)</f>
        <v>0</v>
      </c>
      <c r="BI1225" s="173">
        <f>IF(N1225="nulová",J1225,0)</f>
        <v>0</v>
      </c>
      <c r="BJ1225" s="82" t="s">
        <v>179</v>
      </c>
      <c r="BK1225" s="173">
        <f>ROUND(I1225*H1225,2)</f>
        <v>0</v>
      </c>
      <c r="BL1225" s="82" t="s">
        <v>261</v>
      </c>
      <c r="BM1225" s="172" t="s">
        <v>1474</v>
      </c>
    </row>
    <row r="1226" spans="1:65" s="92" customFormat="1" ht="33" customHeight="1">
      <c r="A1226" s="89"/>
      <c r="B1226" s="90"/>
      <c r="C1226" s="161" t="s">
        <v>1475</v>
      </c>
      <c r="D1226" s="161" t="s">
        <v>173</v>
      </c>
      <c r="E1226" s="162" t="s">
        <v>1476</v>
      </c>
      <c r="F1226" s="163" t="s">
        <v>1477</v>
      </c>
      <c r="G1226" s="164" t="s">
        <v>284</v>
      </c>
      <c r="H1226" s="165">
        <v>2</v>
      </c>
      <c r="I1226" s="75"/>
      <c r="J1226" s="166">
        <f>ROUND(I1226*H1226,2)</f>
        <v>0</v>
      </c>
      <c r="K1226" s="163" t="s">
        <v>3</v>
      </c>
      <c r="L1226" s="90"/>
      <c r="M1226" s="167" t="s">
        <v>3</v>
      </c>
      <c r="N1226" s="168" t="s">
        <v>47</v>
      </c>
      <c r="O1226" s="169"/>
      <c r="P1226" s="170">
        <f>O1226*H1226</f>
        <v>0</v>
      </c>
      <c r="Q1226" s="170">
        <v>0.00027</v>
      </c>
      <c r="R1226" s="170">
        <f>Q1226*H1226</f>
        <v>0.00054</v>
      </c>
      <c r="S1226" s="170">
        <v>0</v>
      </c>
      <c r="T1226" s="171">
        <f>S1226*H1226</f>
        <v>0</v>
      </c>
      <c r="U1226" s="89"/>
      <c r="V1226" s="89"/>
      <c r="W1226" s="89"/>
      <c r="X1226" s="89"/>
      <c r="Y1226" s="89"/>
      <c r="Z1226" s="89"/>
      <c r="AA1226" s="89"/>
      <c r="AB1226" s="89"/>
      <c r="AC1226" s="89"/>
      <c r="AD1226" s="89"/>
      <c r="AE1226" s="89"/>
      <c r="AR1226" s="172" t="s">
        <v>261</v>
      </c>
      <c r="AT1226" s="172" t="s">
        <v>173</v>
      </c>
      <c r="AU1226" s="172" t="s">
        <v>179</v>
      </c>
      <c r="AY1226" s="82" t="s">
        <v>171</v>
      </c>
      <c r="BE1226" s="173">
        <f>IF(N1226="základní",J1226,0)</f>
        <v>0</v>
      </c>
      <c r="BF1226" s="173">
        <f>IF(N1226="snížená",J1226,0)</f>
        <v>0</v>
      </c>
      <c r="BG1226" s="173">
        <f>IF(N1226="zákl. přenesená",J1226,0)</f>
        <v>0</v>
      </c>
      <c r="BH1226" s="173">
        <f>IF(N1226="sníž. přenesená",J1226,0)</f>
        <v>0</v>
      </c>
      <c r="BI1226" s="173">
        <f>IF(N1226="nulová",J1226,0)</f>
        <v>0</v>
      </c>
      <c r="BJ1226" s="82" t="s">
        <v>179</v>
      </c>
      <c r="BK1226" s="173">
        <f>ROUND(I1226*H1226,2)</f>
        <v>0</v>
      </c>
      <c r="BL1226" s="82" t="s">
        <v>261</v>
      </c>
      <c r="BM1226" s="172" t="s">
        <v>1478</v>
      </c>
    </row>
    <row r="1227" spans="2:51" s="174" customFormat="1" ht="12">
      <c r="B1227" s="175"/>
      <c r="D1227" s="176" t="s">
        <v>181</v>
      </c>
      <c r="E1227" s="177" t="s">
        <v>3</v>
      </c>
      <c r="F1227" s="178" t="s">
        <v>1479</v>
      </c>
      <c r="H1227" s="177" t="s">
        <v>3</v>
      </c>
      <c r="L1227" s="175"/>
      <c r="M1227" s="179"/>
      <c r="N1227" s="180"/>
      <c r="O1227" s="180"/>
      <c r="P1227" s="180"/>
      <c r="Q1227" s="180"/>
      <c r="R1227" s="180"/>
      <c r="S1227" s="180"/>
      <c r="T1227" s="181"/>
      <c r="AT1227" s="177" t="s">
        <v>181</v>
      </c>
      <c r="AU1227" s="177" t="s">
        <v>179</v>
      </c>
      <c r="AV1227" s="174" t="s">
        <v>83</v>
      </c>
      <c r="AW1227" s="174" t="s">
        <v>36</v>
      </c>
      <c r="AX1227" s="174" t="s">
        <v>75</v>
      </c>
      <c r="AY1227" s="177" t="s">
        <v>171</v>
      </c>
    </row>
    <row r="1228" spans="2:51" s="182" customFormat="1" ht="12">
      <c r="B1228" s="183"/>
      <c r="D1228" s="176" t="s">
        <v>181</v>
      </c>
      <c r="E1228" s="184" t="s">
        <v>3</v>
      </c>
      <c r="F1228" s="185" t="s">
        <v>179</v>
      </c>
      <c r="H1228" s="186">
        <v>2</v>
      </c>
      <c r="L1228" s="183"/>
      <c r="M1228" s="187"/>
      <c r="N1228" s="188"/>
      <c r="O1228" s="188"/>
      <c r="P1228" s="188"/>
      <c r="Q1228" s="188"/>
      <c r="R1228" s="188"/>
      <c r="S1228" s="188"/>
      <c r="T1228" s="189"/>
      <c r="AT1228" s="184" t="s">
        <v>181</v>
      </c>
      <c r="AU1228" s="184" t="s">
        <v>179</v>
      </c>
      <c r="AV1228" s="182" t="s">
        <v>179</v>
      </c>
      <c r="AW1228" s="182" t="s">
        <v>36</v>
      </c>
      <c r="AX1228" s="182" t="s">
        <v>75</v>
      </c>
      <c r="AY1228" s="184" t="s">
        <v>171</v>
      </c>
    </row>
    <row r="1229" spans="2:51" s="190" customFormat="1" ht="12">
      <c r="B1229" s="191"/>
      <c r="D1229" s="176" t="s">
        <v>181</v>
      </c>
      <c r="E1229" s="192" t="s">
        <v>3</v>
      </c>
      <c r="F1229" s="193" t="s">
        <v>184</v>
      </c>
      <c r="H1229" s="194">
        <v>2</v>
      </c>
      <c r="L1229" s="191"/>
      <c r="M1229" s="195"/>
      <c r="N1229" s="196"/>
      <c r="O1229" s="196"/>
      <c r="P1229" s="196"/>
      <c r="Q1229" s="196"/>
      <c r="R1229" s="196"/>
      <c r="S1229" s="196"/>
      <c r="T1229" s="197"/>
      <c r="AT1229" s="192" t="s">
        <v>181</v>
      </c>
      <c r="AU1229" s="192" t="s">
        <v>179</v>
      </c>
      <c r="AV1229" s="190" t="s">
        <v>178</v>
      </c>
      <c r="AW1229" s="190" t="s">
        <v>36</v>
      </c>
      <c r="AX1229" s="190" t="s">
        <v>83</v>
      </c>
      <c r="AY1229" s="192" t="s">
        <v>171</v>
      </c>
    </row>
    <row r="1230" spans="1:65" s="92" customFormat="1" ht="21.75" customHeight="1">
      <c r="A1230" s="89"/>
      <c r="B1230" s="90"/>
      <c r="C1230" s="198" t="s">
        <v>1480</v>
      </c>
      <c r="D1230" s="198" t="s">
        <v>248</v>
      </c>
      <c r="E1230" s="199" t="s">
        <v>1481</v>
      </c>
      <c r="F1230" s="200" t="s">
        <v>1482</v>
      </c>
      <c r="G1230" s="201" t="s">
        <v>284</v>
      </c>
      <c r="H1230" s="202">
        <v>2</v>
      </c>
      <c r="I1230" s="78"/>
      <c r="J1230" s="203">
        <f>ROUND(I1230*H1230,2)</f>
        <v>0</v>
      </c>
      <c r="K1230" s="200" t="s">
        <v>3</v>
      </c>
      <c r="L1230" s="204"/>
      <c r="M1230" s="205" t="s">
        <v>3</v>
      </c>
      <c r="N1230" s="206" t="s">
        <v>47</v>
      </c>
      <c r="O1230" s="169"/>
      <c r="P1230" s="170">
        <f>O1230*H1230</f>
        <v>0</v>
      </c>
      <c r="Q1230" s="170">
        <v>0.015</v>
      </c>
      <c r="R1230" s="170">
        <f>Q1230*H1230</f>
        <v>0.03</v>
      </c>
      <c r="S1230" s="170">
        <v>0</v>
      </c>
      <c r="T1230" s="171">
        <f>S1230*H1230</f>
        <v>0</v>
      </c>
      <c r="U1230" s="89"/>
      <c r="V1230" s="89"/>
      <c r="W1230" s="89"/>
      <c r="X1230" s="89"/>
      <c r="Y1230" s="89"/>
      <c r="Z1230" s="89"/>
      <c r="AA1230" s="89"/>
      <c r="AB1230" s="89"/>
      <c r="AC1230" s="89"/>
      <c r="AD1230" s="89"/>
      <c r="AE1230" s="89"/>
      <c r="AR1230" s="172" t="s">
        <v>353</v>
      </c>
      <c r="AT1230" s="172" t="s">
        <v>248</v>
      </c>
      <c r="AU1230" s="172" t="s">
        <v>179</v>
      </c>
      <c r="AY1230" s="82" t="s">
        <v>171</v>
      </c>
      <c r="BE1230" s="173">
        <f>IF(N1230="základní",J1230,0)</f>
        <v>0</v>
      </c>
      <c r="BF1230" s="173">
        <f>IF(N1230="snížená",J1230,0)</f>
        <v>0</v>
      </c>
      <c r="BG1230" s="173">
        <f>IF(N1230="zákl. přenesená",J1230,0)</f>
        <v>0</v>
      </c>
      <c r="BH1230" s="173">
        <f>IF(N1230="sníž. přenesená",J1230,0)</f>
        <v>0</v>
      </c>
      <c r="BI1230" s="173">
        <f>IF(N1230="nulová",J1230,0)</f>
        <v>0</v>
      </c>
      <c r="BJ1230" s="82" t="s">
        <v>179</v>
      </c>
      <c r="BK1230" s="173">
        <f>ROUND(I1230*H1230,2)</f>
        <v>0</v>
      </c>
      <c r="BL1230" s="82" t="s">
        <v>261</v>
      </c>
      <c r="BM1230" s="172" t="s">
        <v>1483</v>
      </c>
    </row>
    <row r="1231" spans="1:65" s="92" customFormat="1" ht="24">
      <c r="A1231" s="89"/>
      <c r="B1231" s="90"/>
      <c r="C1231" s="161" t="s">
        <v>1484</v>
      </c>
      <c r="D1231" s="161" t="s">
        <v>173</v>
      </c>
      <c r="E1231" s="162" t="s">
        <v>1485</v>
      </c>
      <c r="F1231" s="163" t="s">
        <v>1486</v>
      </c>
      <c r="G1231" s="164" t="s">
        <v>284</v>
      </c>
      <c r="H1231" s="165">
        <v>28</v>
      </c>
      <c r="I1231" s="75"/>
      <c r="J1231" s="166">
        <f>ROUND(I1231*H1231,2)</f>
        <v>0</v>
      </c>
      <c r="K1231" s="163" t="s">
        <v>3</v>
      </c>
      <c r="L1231" s="90"/>
      <c r="M1231" s="167" t="s">
        <v>3</v>
      </c>
      <c r="N1231" s="168" t="s">
        <v>47</v>
      </c>
      <c r="O1231" s="169"/>
      <c r="P1231" s="170">
        <f>O1231*H1231</f>
        <v>0</v>
      </c>
      <c r="Q1231" s="170">
        <v>0.00048</v>
      </c>
      <c r="R1231" s="170">
        <f>Q1231*H1231</f>
        <v>0.01344</v>
      </c>
      <c r="S1231" s="170">
        <v>0</v>
      </c>
      <c r="T1231" s="171">
        <f>S1231*H1231</f>
        <v>0</v>
      </c>
      <c r="U1231" s="89"/>
      <c r="V1231" s="89"/>
      <c r="W1231" s="89"/>
      <c r="X1231" s="89"/>
      <c r="Y1231" s="89"/>
      <c r="Z1231" s="89"/>
      <c r="AA1231" s="89"/>
      <c r="AB1231" s="89"/>
      <c r="AC1231" s="89"/>
      <c r="AD1231" s="89"/>
      <c r="AE1231" s="89"/>
      <c r="AR1231" s="172" t="s">
        <v>261</v>
      </c>
      <c r="AT1231" s="172" t="s">
        <v>173</v>
      </c>
      <c r="AU1231" s="172" t="s">
        <v>179</v>
      </c>
      <c r="AY1231" s="82" t="s">
        <v>171</v>
      </c>
      <c r="BE1231" s="173">
        <f>IF(N1231="základní",J1231,0)</f>
        <v>0</v>
      </c>
      <c r="BF1231" s="173">
        <f>IF(N1231="snížená",J1231,0)</f>
        <v>0</v>
      </c>
      <c r="BG1231" s="173">
        <f>IF(N1231="zákl. přenesená",J1231,0)</f>
        <v>0</v>
      </c>
      <c r="BH1231" s="173">
        <f>IF(N1231="sníž. přenesená",J1231,0)</f>
        <v>0</v>
      </c>
      <c r="BI1231" s="173">
        <f>IF(N1231="nulová",J1231,0)</f>
        <v>0</v>
      </c>
      <c r="BJ1231" s="82" t="s">
        <v>179</v>
      </c>
      <c r="BK1231" s="173">
        <f>ROUND(I1231*H1231,2)</f>
        <v>0</v>
      </c>
      <c r="BL1231" s="82" t="s">
        <v>261</v>
      </c>
      <c r="BM1231" s="172" t="s">
        <v>1487</v>
      </c>
    </row>
    <row r="1232" spans="2:51" s="174" customFormat="1" ht="12">
      <c r="B1232" s="175"/>
      <c r="D1232" s="176" t="s">
        <v>181</v>
      </c>
      <c r="E1232" s="177" t="s">
        <v>3</v>
      </c>
      <c r="F1232" s="178" t="s">
        <v>1431</v>
      </c>
      <c r="H1232" s="177" t="s">
        <v>3</v>
      </c>
      <c r="L1232" s="175"/>
      <c r="M1232" s="179"/>
      <c r="N1232" s="180"/>
      <c r="O1232" s="180"/>
      <c r="P1232" s="180"/>
      <c r="Q1232" s="180"/>
      <c r="R1232" s="180"/>
      <c r="S1232" s="180"/>
      <c r="T1232" s="181"/>
      <c r="AT1232" s="177" t="s">
        <v>181</v>
      </c>
      <c r="AU1232" s="177" t="s">
        <v>179</v>
      </c>
      <c r="AV1232" s="174" t="s">
        <v>83</v>
      </c>
      <c r="AW1232" s="174" t="s">
        <v>36</v>
      </c>
      <c r="AX1232" s="174" t="s">
        <v>75</v>
      </c>
      <c r="AY1232" s="177" t="s">
        <v>171</v>
      </c>
    </row>
    <row r="1233" spans="2:51" s="182" customFormat="1" ht="12">
      <c r="B1233" s="183"/>
      <c r="D1233" s="176" t="s">
        <v>181</v>
      </c>
      <c r="E1233" s="184" t="s">
        <v>3</v>
      </c>
      <c r="F1233" s="185" t="s">
        <v>83</v>
      </c>
      <c r="H1233" s="186">
        <v>1</v>
      </c>
      <c r="L1233" s="183"/>
      <c r="M1233" s="187"/>
      <c r="N1233" s="188"/>
      <c r="O1233" s="188"/>
      <c r="P1233" s="188"/>
      <c r="Q1233" s="188"/>
      <c r="R1233" s="188"/>
      <c r="S1233" s="188"/>
      <c r="T1233" s="189"/>
      <c r="AT1233" s="184" t="s">
        <v>181</v>
      </c>
      <c r="AU1233" s="184" t="s">
        <v>179</v>
      </c>
      <c r="AV1233" s="182" t="s">
        <v>179</v>
      </c>
      <c r="AW1233" s="182" t="s">
        <v>36</v>
      </c>
      <c r="AX1233" s="182" t="s">
        <v>75</v>
      </c>
      <c r="AY1233" s="184" t="s">
        <v>171</v>
      </c>
    </row>
    <row r="1234" spans="2:51" s="174" customFormat="1" ht="12">
      <c r="B1234" s="175"/>
      <c r="D1234" s="176" t="s">
        <v>181</v>
      </c>
      <c r="E1234" s="177" t="s">
        <v>3</v>
      </c>
      <c r="F1234" s="178" t="s">
        <v>1436</v>
      </c>
      <c r="H1234" s="177" t="s">
        <v>3</v>
      </c>
      <c r="L1234" s="175"/>
      <c r="M1234" s="179"/>
      <c r="N1234" s="180"/>
      <c r="O1234" s="180"/>
      <c r="P1234" s="180"/>
      <c r="Q1234" s="180"/>
      <c r="R1234" s="180"/>
      <c r="S1234" s="180"/>
      <c r="T1234" s="181"/>
      <c r="AT1234" s="177" t="s">
        <v>181</v>
      </c>
      <c r="AU1234" s="177" t="s">
        <v>179</v>
      </c>
      <c r="AV1234" s="174" t="s">
        <v>83</v>
      </c>
      <c r="AW1234" s="174" t="s">
        <v>36</v>
      </c>
      <c r="AX1234" s="174" t="s">
        <v>75</v>
      </c>
      <c r="AY1234" s="177" t="s">
        <v>171</v>
      </c>
    </row>
    <row r="1235" spans="2:51" s="182" customFormat="1" ht="12">
      <c r="B1235" s="183"/>
      <c r="D1235" s="176" t="s">
        <v>181</v>
      </c>
      <c r="E1235" s="184" t="s">
        <v>3</v>
      </c>
      <c r="F1235" s="185" t="s">
        <v>530</v>
      </c>
      <c r="H1235" s="186">
        <v>2</v>
      </c>
      <c r="L1235" s="183"/>
      <c r="M1235" s="187"/>
      <c r="N1235" s="188"/>
      <c r="O1235" s="188"/>
      <c r="P1235" s="188"/>
      <c r="Q1235" s="188"/>
      <c r="R1235" s="188"/>
      <c r="S1235" s="188"/>
      <c r="T1235" s="189"/>
      <c r="AT1235" s="184" t="s">
        <v>181</v>
      </c>
      <c r="AU1235" s="184" t="s">
        <v>179</v>
      </c>
      <c r="AV1235" s="182" t="s">
        <v>179</v>
      </c>
      <c r="AW1235" s="182" t="s">
        <v>36</v>
      </c>
      <c r="AX1235" s="182" t="s">
        <v>75</v>
      </c>
      <c r="AY1235" s="184" t="s">
        <v>171</v>
      </c>
    </row>
    <row r="1236" spans="2:51" s="174" customFormat="1" ht="12">
      <c r="B1236" s="175"/>
      <c r="D1236" s="176" t="s">
        <v>181</v>
      </c>
      <c r="E1236" s="177" t="s">
        <v>3</v>
      </c>
      <c r="F1236" s="178" t="s">
        <v>1441</v>
      </c>
      <c r="H1236" s="177" t="s">
        <v>3</v>
      </c>
      <c r="L1236" s="175"/>
      <c r="M1236" s="179"/>
      <c r="N1236" s="180"/>
      <c r="O1236" s="180"/>
      <c r="P1236" s="180"/>
      <c r="Q1236" s="180"/>
      <c r="R1236" s="180"/>
      <c r="S1236" s="180"/>
      <c r="T1236" s="181"/>
      <c r="AT1236" s="177" t="s">
        <v>181</v>
      </c>
      <c r="AU1236" s="177" t="s">
        <v>179</v>
      </c>
      <c r="AV1236" s="174" t="s">
        <v>83</v>
      </c>
      <c r="AW1236" s="174" t="s">
        <v>36</v>
      </c>
      <c r="AX1236" s="174" t="s">
        <v>75</v>
      </c>
      <c r="AY1236" s="177" t="s">
        <v>171</v>
      </c>
    </row>
    <row r="1237" spans="2:51" s="182" customFormat="1" ht="12">
      <c r="B1237" s="183"/>
      <c r="D1237" s="176" t="s">
        <v>181</v>
      </c>
      <c r="E1237" s="184" t="s">
        <v>3</v>
      </c>
      <c r="F1237" s="185" t="s">
        <v>1442</v>
      </c>
      <c r="H1237" s="186">
        <v>9</v>
      </c>
      <c r="L1237" s="183"/>
      <c r="M1237" s="187"/>
      <c r="N1237" s="188"/>
      <c r="O1237" s="188"/>
      <c r="P1237" s="188"/>
      <c r="Q1237" s="188"/>
      <c r="R1237" s="188"/>
      <c r="S1237" s="188"/>
      <c r="T1237" s="189"/>
      <c r="AT1237" s="184" t="s">
        <v>181</v>
      </c>
      <c r="AU1237" s="184" t="s">
        <v>179</v>
      </c>
      <c r="AV1237" s="182" t="s">
        <v>179</v>
      </c>
      <c r="AW1237" s="182" t="s">
        <v>36</v>
      </c>
      <c r="AX1237" s="182" t="s">
        <v>75</v>
      </c>
      <c r="AY1237" s="184" t="s">
        <v>171</v>
      </c>
    </row>
    <row r="1238" spans="2:51" s="174" customFormat="1" ht="12">
      <c r="B1238" s="175"/>
      <c r="D1238" s="176" t="s">
        <v>181</v>
      </c>
      <c r="E1238" s="177" t="s">
        <v>3</v>
      </c>
      <c r="F1238" s="178" t="s">
        <v>1446</v>
      </c>
      <c r="H1238" s="177" t="s">
        <v>3</v>
      </c>
      <c r="L1238" s="175"/>
      <c r="M1238" s="179"/>
      <c r="N1238" s="180"/>
      <c r="O1238" s="180"/>
      <c r="P1238" s="180"/>
      <c r="Q1238" s="180"/>
      <c r="R1238" s="180"/>
      <c r="S1238" s="180"/>
      <c r="T1238" s="181"/>
      <c r="AT1238" s="177" t="s">
        <v>181</v>
      </c>
      <c r="AU1238" s="177" t="s">
        <v>179</v>
      </c>
      <c r="AV1238" s="174" t="s">
        <v>83</v>
      </c>
      <c r="AW1238" s="174" t="s">
        <v>36</v>
      </c>
      <c r="AX1238" s="174" t="s">
        <v>75</v>
      </c>
      <c r="AY1238" s="177" t="s">
        <v>171</v>
      </c>
    </row>
    <row r="1239" spans="2:51" s="182" customFormat="1" ht="12">
      <c r="B1239" s="183"/>
      <c r="D1239" s="176" t="s">
        <v>181</v>
      </c>
      <c r="E1239" s="184" t="s">
        <v>3</v>
      </c>
      <c r="F1239" s="185" t="s">
        <v>548</v>
      </c>
      <c r="H1239" s="186">
        <v>14</v>
      </c>
      <c r="L1239" s="183"/>
      <c r="M1239" s="187"/>
      <c r="N1239" s="188"/>
      <c r="O1239" s="188"/>
      <c r="P1239" s="188"/>
      <c r="Q1239" s="188"/>
      <c r="R1239" s="188"/>
      <c r="S1239" s="188"/>
      <c r="T1239" s="189"/>
      <c r="AT1239" s="184" t="s">
        <v>181</v>
      </c>
      <c r="AU1239" s="184" t="s">
        <v>179</v>
      </c>
      <c r="AV1239" s="182" t="s">
        <v>179</v>
      </c>
      <c r="AW1239" s="182" t="s">
        <v>36</v>
      </c>
      <c r="AX1239" s="182" t="s">
        <v>75</v>
      </c>
      <c r="AY1239" s="184" t="s">
        <v>171</v>
      </c>
    </row>
    <row r="1240" spans="2:51" s="174" customFormat="1" ht="12">
      <c r="B1240" s="175"/>
      <c r="D1240" s="176" t="s">
        <v>181</v>
      </c>
      <c r="E1240" s="177" t="s">
        <v>3</v>
      </c>
      <c r="F1240" s="178" t="s">
        <v>1451</v>
      </c>
      <c r="H1240" s="177" t="s">
        <v>3</v>
      </c>
      <c r="L1240" s="175"/>
      <c r="M1240" s="179"/>
      <c r="N1240" s="180"/>
      <c r="O1240" s="180"/>
      <c r="P1240" s="180"/>
      <c r="Q1240" s="180"/>
      <c r="R1240" s="180"/>
      <c r="S1240" s="180"/>
      <c r="T1240" s="181"/>
      <c r="AT1240" s="177" t="s">
        <v>181</v>
      </c>
      <c r="AU1240" s="177" t="s">
        <v>179</v>
      </c>
      <c r="AV1240" s="174" t="s">
        <v>83</v>
      </c>
      <c r="AW1240" s="174" t="s">
        <v>36</v>
      </c>
      <c r="AX1240" s="174" t="s">
        <v>75</v>
      </c>
      <c r="AY1240" s="177" t="s">
        <v>171</v>
      </c>
    </row>
    <row r="1241" spans="2:51" s="182" customFormat="1" ht="12">
      <c r="B1241" s="183"/>
      <c r="D1241" s="176" t="s">
        <v>181</v>
      </c>
      <c r="E1241" s="184" t="s">
        <v>3</v>
      </c>
      <c r="F1241" s="185" t="s">
        <v>530</v>
      </c>
      <c r="H1241" s="186">
        <v>2</v>
      </c>
      <c r="L1241" s="183"/>
      <c r="M1241" s="187"/>
      <c r="N1241" s="188"/>
      <c r="O1241" s="188"/>
      <c r="P1241" s="188"/>
      <c r="Q1241" s="188"/>
      <c r="R1241" s="188"/>
      <c r="S1241" s="188"/>
      <c r="T1241" s="189"/>
      <c r="AT1241" s="184" t="s">
        <v>181</v>
      </c>
      <c r="AU1241" s="184" t="s">
        <v>179</v>
      </c>
      <c r="AV1241" s="182" t="s">
        <v>179</v>
      </c>
      <c r="AW1241" s="182" t="s">
        <v>36</v>
      </c>
      <c r="AX1241" s="182" t="s">
        <v>75</v>
      </c>
      <c r="AY1241" s="184" t="s">
        <v>171</v>
      </c>
    </row>
    <row r="1242" spans="2:51" s="190" customFormat="1" ht="12">
      <c r="B1242" s="191"/>
      <c r="D1242" s="176" t="s">
        <v>181</v>
      </c>
      <c r="E1242" s="192" t="s">
        <v>3</v>
      </c>
      <c r="F1242" s="193" t="s">
        <v>184</v>
      </c>
      <c r="H1242" s="194">
        <v>28</v>
      </c>
      <c r="L1242" s="191"/>
      <c r="M1242" s="195"/>
      <c r="N1242" s="196"/>
      <c r="O1242" s="196"/>
      <c r="P1242" s="196"/>
      <c r="Q1242" s="196"/>
      <c r="R1242" s="196"/>
      <c r="S1242" s="196"/>
      <c r="T1242" s="197"/>
      <c r="AT1242" s="192" t="s">
        <v>181</v>
      </c>
      <c r="AU1242" s="192" t="s">
        <v>179</v>
      </c>
      <c r="AV1242" s="190" t="s">
        <v>178</v>
      </c>
      <c r="AW1242" s="190" t="s">
        <v>36</v>
      </c>
      <c r="AX1242" s="190" t="s">
        <v>83</v>
      </c>
      <c r="AY1242" s="192" t="s">
        <v>171</v>
      </c>
    </row>
    <row r="1243" spans="1:65" s="92" customFormat="1" ht="16.5" customHeight="1">
      <c r="A1243" s="89"/>
      <c r="B1243" s="90"/>
      <c r="C1243" s="198" t="s">
        <v>1488</v>
      </c>
      <c r="D1243" s="198" t="s">
        <v>248</v>
      </c>
      <c r="E1243" s="199" t="s">
        <v>1489</v>
      </c>
      <c r="F1243" s="200" t="s">
        <v>1490</v>
      </c>
      <c r="G1243" s="201" t="s">
        <v>284</v>
      </c>
      <c r="H1243" s="202">
        <v>28</v>
      </c>
      <c r="I1243" s="78"/>
      <c r="J1243" s="203">
        <f aca="true" t="shared" si="0" ref="J1243:J1248">ROUND(I1243*H1243,2)</f>
        <v>0</v>
      </c>
      <c r="K1243" s="200" t="s">
        <v>3</v>
      </c>
      <c r="L1243" s="204"/>
      <c r="M1243" s="205" t="s">
        <v>3</v>
      </c>
      <c r="N1243" s="206" t="s">
        <v>47</v>
      </c>
      <c r="O1243" s="169"/>
      <c r="P1243" s="170">
        <f aca="true" t="shared" si="1" ref="P1243:P1248">O1243*H1243</f>
        <v>0</v>
      </c>
      <c r="Q1243" s="170">
        <v>0.035</v>
      </c>
      <c r="R1243" s="170">
        <f aca="true" t="shared" si="2" ref="R1243:R1248">Q1243*H1243</f>
        <v>0.9800000000000001</v>
      </c>
      <c r="S1243" s="170">
        <v>0</v>
      </c>
      <c r="T1243" s="171">
        <f aca="true" t="shared" si="3" ref="T1243:T1248">S1243*H1243</f>
        <v>0</v>
      </c>
      <c r="U1243" s="89"/>
      <c r="V1243" s="89"/>
      <c r="W1243" s="89"/>
      <c r="X1243" s="89"/>
      <c r="Y1243" s="89"/>
      <c r="Z1243" s="89"/>
      <c r="AA1243" s="89"/>
      <c r="AB1243" s="89"/>
      <c r="AC1243" s="89"/>
      <c r="AD1243" s="89"/>
      <c r="AE1243" s="89"/>
      <c r="AR1243" s="172" t="s">
        <v>353</v>
      </c>
      <c r="AT1243" s="172" t="s">
        <v>248</v>
      </c>
      <c r="AU1243" s="172" t="s">
        <v>179</v>
      </c>
      <c r="AY1243" s="82" t="s">
        <v>171</v>
      </c>
      <c r="BE1243" s="173">
        <f aca="true" t="shared" si="4" ref="BE1243:BE1248">IF(N1243="základní",J1243,0)</f>
        <v>0</v>
      </c>
      <c r="BF1243" s="173">
        <f aca="true" t="shared" si="5" ref="BF1243:BF1248">IF(N1243="snížená",J1243,0)</f>
        <v>0</v>
      </c>
      <c r="BG1243" s="173">
        <f aca="true" t="shared" si="6" ref="BG1243:BG1248">IF(N1243="zákl. přenesená",J1243,0)</f>
        <v>0</v>
      </c>
      <c r="BH1243" s="173">
        <f aca="true" t="shared" si="7" ref="BH1243:BH1248">IF(N1243="sníž. přenesená",J1243,0)</f>
        <v>0</v>
      </c>
      <c r="BI1243" s="173">
        <f aca="true" t="shared" si="8" ref="BI1243:BI1248">IF(N1243="nulová",J1243,0)</f>
        <v>0</v>
      </c>
      <c r="BJ1243" s="82" t="s">
        <v>179</v>
      </c>
      <c r="BK1243" s="173">
        <f aca="true" t="shared" si="9" ref="BK1243:BK1248">ROUND(I1243*H1243,2)</f>
        <v>0</v>
      </c>
      <c r="BL1243" s="82" t="s">
        <v>261</v>
      </c>
      <c r="BM1243" s="172" t="s">
        <v>1491</v>
      </c>
    </row>
    <row r="1244" spans="1:65" s="92" customFormat="1" ht="24">
      <c r="A1244" s="89"/>
      <c r="B1244" s="90"/>
      <c r="C1244" s="161" t="s">
        <v>1492</v>
      </c>
      <c r="D1244" s="161" t="s">
        <v>173</v>
      </c>
      <c r="E1244" s="162" t="s">
        <v>1493</v>
      </c>
      <c r="F1244" s="163" t="s">
        <v>1494</v>
      </c>
      <c r="G1244" s="164" t="s">
        <v>284</v>
      </c>
      <c r="H1244" s="165">
        <v>15</v>
      </c>
      <c r="I1244" s="75"/>
      <c r="J1244" s="166">
        <f t="shared" si="0"/>
        <v>0</v>
      </c>
      <c r="K1244" s="163" t="s">
        <v>177</v>
      </c>
      <c r="L1244" s="90"/>
      <c r="M1244" s="167" t="s">
        <v>3</v>
      </c>
      <c r="N1244" s="168" t="s">
        <v>47</v>
      </c>
      <c r="O1244" s="169"/>
      <c r="P1244" s="170">
        <f t="shared" si="1"/>
        <v>0</v>
      </c>
      <c r="Q1244" s="170">
        <v>0</v>
      </c>
      <c r="R1244" s="170">
        <f t="shared" si="2"/>
        <v>0</v>
      </c>
      <c r="S1244" s="170">
        <v>0</v>
      </c>
      <c r="T1244" s="171">
        <f t="shared" si="3"/>
        <v>0</v>
      </c>
      <c r="U1244" s="89"/>
      <c r="V1244" s="89"/>
      <c r="W1244" s="89"/>
      <c r="X1244" s="89"/>
      <c r="Y1244" s="89"/>
      <c r="Z1244" s="89"/>
      <c r="AA1244" s="89"/>
      <c r="AB1244" s="89"/>
      <c r="AC1244" s="89"/>
      <c r="AD1244" s="89"/>
      <c r="AE1244" s="89"/>
      <c r="AR1244" s="172" t="s">
        <v>261</v>
      </c>
      <c r="AT1244" s="172" t="s">
        <v>173</v>
      </c>
      <c r="AU1244" s="172" t="s">
        <v>179</v>
      </c>
      <c r="AY1244" s="82" t="s">
        <v>171</v>
      </c>
      <c r="BE1244" s="173">
        <f t="shared" si="4"/>
        <v>0</v>
      </c>
      <c r="BF1244" s="173">
        <f t="shared" si="5"/>
        <v>0</v>
      </c>
      <c r="BG1244" s="173">
        <f t="shared" si="6"/>
        <v>0</v>
      </c>
      <c r="BH1244" s="173">
        <f t="shared" si="7"/>
        <v>0</v>
      </c>
      <c r="BI1244" s="173">
        <f t="shared" si="8"/>
        <v>0</v>
      </c>
      <c r="BJ1244" s="82" t="s">
        <v>179</v>
      </c>
      <c r="BK1244" s="173">
        <f t="shared" si="9"/>
        <v>0</v>
      </c>
      <c r="BL1244" s="82" t="s">
        <v>261</v>
      </c>
      <c r="BM1244" s="172" t="s">
        <v>1495</v>
      </c>
    </row>
    <row r="1245" spans="1:65" s="92" customFormat="1" ht="24">
      <c r="A1245" s="89"/>
      <c r="B1245" s="90"/>
      <c r="C1245" s="161" t="s">
        <v>1496</v>
      </c>
      <c r="D1245" s="161" t="s">
        <v>173</v>
      </c>
      <c r="E1245" s="162" t="s">
        <v>1497</v>
      </c>
      <c r="F1245" s="163" t="s">
        <v>1498</v>
      </c>
      <c r="G1245" s="164" t="s">
        <v>284</v>
      </c>
      <c r="H1245" s="165">
        <v>6</v>
      </c>
      <c r="I1245" s="75"/>
      <c r="J1245" s="166">
        <f t="shared" si="0"/>
        <v>0</v>
      </c>
      <c r="K1245" s="163" t="s">
        <v>177</v>
      </c>
      <c r="L1245" s="90"/>
      <c r="M1245" s="167" t="s">
        <v>3</v>
      </c>
      <c r="N1245" s="168" t="s">
        <v>47</v>
      </c>
      <c r="O1245" s="169"/>
      <c r="P1245" s="170">
        <f t="shared" si="1"/>
        <v>0</v>
      </c>
      <c r="Q1245" s="170">
        <v>0</v>
      </c>
      <c r="R1245" s="170">
        <f t="shared" si="2"/>
        <v>0</v>
      </c>
      <c r="S1245" s="170">
        <v>0</v>
      </c>
      <c r="T1245" s="171">
        <f t="shared" si="3"/>
        <v>0</v>
      </c>
      <c r="U1245" s="89"/>
      <c r="V1245" s="89"/>
      <c r="W1245" s="89"/>
      <c r="X1245" s="89"/>
      <c r="Y1245" s="89"/>
      <c r="Z1245" s="89"/>
      <c r="AA1245" s="89"/>
      <c r="AB1245" s="89"/>
      <c r="AC1245" s="89"/>
      <c r="AD1245" s="89"/>
      <c r="AE1245" s="89"/>
      <c r="AR1245" s="172" t="s">
        <v>261</v>
      </c>
      <c r="AT1245" s="172" t="s">
        <v>173</v>
      </c>
      <c r="AU1245" s="172" t="s">
        <v>179</v>
      </c>
      <c r="AY1245" s="82" t="s">
        <v>171</v>
      </c>
      <c r="BE1245" s="173">
        <f t="shared" si="4"/>
        <v>0</v>
      </c>
      <c r="BF1245" s="173">
        <f t="shared" si="5"/>
        <v>0</v>
      </c>
      <c r="BG1245" s="173">
        <f t="shared" si="6"/>
        <v>0</v>
      </c>
      <c r="BH1245" s="173">
        <f t="shared" si="7"/>
        <v>0</v>
      </c>
      <c r="BI1245" s="173">
        <f t="shared" si="8"/>
        <v>0</v>
      </c>
      <c r="BJ1245" s="82" t="s">
        <v>179</v>
      </c>
      <c r="BK1245" s="173">
        <f t="shared" si="9"/>
        <v>0</v>
      </c>
      <c r="BL1245" s="82" t="s">
        <v>261</v>
      </c>
      <c r="BM1245" s="172" t="s">
        <v>1499</v>
      </c>
    </row>
    <row r="1246" spans="1:65" s="92" customFormat="1" ht="24">
      <c r="A1246" s="89"/>
      <c r="B1246" s="90"/>
      <c r="C1246" s="161" t="s">
        <v>1500</v>
      </c>
      <c r="D1246" s="161" t="s">
        <v>173</v>
      </c>
      <c r="E1246" s="162" t="s">
        <v>1501</v>
      </c>
      <c r="F1246" s="163" t="s">
        <v>1502</v>
      </c>
      <c r="G1246" s="164" t="s">
        <v>284</v>
      </c>
      <c r="H1246" s="165">
        <v>20</v>
      </c>
      <c r="I1246" s="75"/>
      <c r="J1246" s="166">
        <f t="shared" si="0"/>
        <v>0</v>
      </c>
      <c r="K1246" s="163" t="s">
        <v>177</v>
      </c>
      <c r="L1246" s="90"/>
      <c r="M1246" s="167" t="s">
        <v>3</v>
      </c>
      <c r="N1246" s="168" t="s">
        <v>47</v>
      </c>
      <c r="O1246" s="169"/>
      <c r="P1246" s="170">
        <f t="shared" si="1"/>
        <v>0</v>
      </c>
      <c r="Q1246" s="170">
        <v>0</v>
      </c>
      <c r="R1246" s="170">
        <f t="shared" si="2"/>
        <v>0</v>
      </c>
      <c r="S1246" s="170">
        <v>0</v>
      </c>
      <c r="T1246" s="171">
        <f t="shared" si="3"/>
        <v>0</v>
      </c>
      <c r="U1246" s="89"/>
      <c r="V1246" s="89"/>
      <c r="W1246" s="89"/>
      <c r="X1246" s="89"/>
      <c r="Y1246" s="89"/>
      <c r="Z1246" s="89"/>
      <c r="AA1246" s="89"/>
      <c r="AB1246" s="89"/>
      <c r="AC1246" s="89"/>
      <c r="AD1246" s="89"/>
      <c r="AE1246" s="89"/>
      <c r="AR1246" s="172" t="s">
        <v>261</v>
      </c>
      <c r="AT1246" s="172" t="s">
        <v>173</v>
      </c>
      <c r="AU1246" s="172" t="s">
        <v>179</v>
      </c>
      <c r="AY1246" s="82" t="s">
        <v>171</v>
      </c>
      <c r="BE1246" s="173">
        <f t="shared" si="4"/>
        <v>0</v>
      </c>
      <c r="BF1246" s="173">
        <f t="shared" si="5"/>
        <v>0</v>
      </c>
      <c r="BG1246" s="173">
        <f t="shared" si="6"/>
        <v>0</v>
      </c>
      <c r="BH1246" s="173">
        <f t="shared" si="7"/>
        <v>0</v>
      </c>
      <c r="BI1246" s="173">
        <f t="shared" si="8"/>
        <v>0</v>
      </c>
      <c r="BJ1246" s="82" t="s">
        <v>179</v>
      </c>
      <c r="BK1246" s="173">
        <f t="shared" si="9"/>
        <v>0</v>
      </c>
      <c r="BL1246" s="82" t="s">
        <v>261</v>
      </c>
      <c r="BM1246" s="172" t="s">
        <v>1503</v>
      </c>
    </row>
    <row r="1247" spans="1:65" s="92" customFormat="1" ht="24">
      <c r="A1247" s="89"/>
      <c r="B1247" s="90"/>
      <c r="C1247" s="161" t="s">
        <v>1504</v>
      </c>
      <c r="D1247" s="161" t="s">
        <v>173</v>
      </c>
      <c r="E1247" s="162" t="s">
        <v>1505</v>
      </c>
      <c r="F1247" s="163" t="s">
        <v>1506</v>
      </c>
      <c r="G1247" s="164" t="s">
        <v>284</v>
      </c>
      <c r="H1247" s="165">
        <v>61.5</v>
      </c>
      <c r="I1247" s="75"/>
      <c r="J1247" s="166">
        <f t="shared" si="0"/>
        <v>0</v>
      </c>
      <c r="K1247" s="163" t="s">
        <v>177</v>
      </c>
      <c r="L1247" s="90"/>
      <c r="M1247" s="167" t="s">
        <v>3</v>
      </c>
      <c r="N1247" s="168" t="s">
        <v>47</v>
      </c>
      <c r="O1247" s="169"/>
      <c r="P1247" s="170">
        <f t="shared" si="1"/>
        <v>0</v>
      </c>
      <c r="Q1247" s="170">
        <v>0</v>
      </c>
      <c r="R1247" s="170">
        <f t="shared" si="2"/>
        <v>0</v>
      </c>
      <c r="S1247" s="170">
        <v>0</v>
      </c>
      <c r="T1247" s="171">
        <f t="shared" si="3"/>
        <v>0</v>
      </c>
      <c r="U1247" s="89"/>
      <c r="V1247" s="89"/>
      <c r="W1247" s="89"/>
      <c r="X1247" s="89"/>
      <c r="Y1247" s="89"/>
      <c r="Z1247" s="89"/>
      <c r="AA1247" s="89"/>
      <c r="AB1247" s="89"/>
      <c r="AC1247" s="89"/>
      <c r="AD1247" s="89"/>
      <c r="AE1247" s="89"/>
      <c r="AR1247" s="172" t="s">
        <v>261</v>
      </c>
      <c r="AT1247" s="172" t="s">
        <v>173</v>
      </c>
      <c r="AU1247" s="172" t="s">
        <v>179</v>
      </c>
      <c r="AY1247" s="82" t="s">
        <v>171</v>
      </c>
      <c r="BE1247" s="173">
        <f t="shared" si="4"/>
        <v>0</v>
      </c>
      <c r="BF1247" s="173">
        <f t="shared" si="5"/>
        <v>0</v>
      </c>
      <c r="BG1247" s="173">
        <f t="shared" si="6"/>
        <v>0</v>
      </c>
      <c r="BH1247" s="173">
        <f t="shared" si="7"/>
        <v>0</v>
      </c>
      <c r="BI1247" s="173">
        <f t="shared" si="8"/>
        <v>0</v>
      </c>
      <c r="BJ1247" s="82" t="s">
        <v>179</v>
      </c>
      <c r="BK1247" s="173">
        <f t="shared" si="9"/>
        <v>0</v>
      </c>
      <c r="BL1247" s="82" t="s">
        <v>261</v>
      </c>
      <c r="BM1247" s="172" t="s">
        <v>1507</v>
      </c>
    </row>
    <row r="1248" spans="1:65" s="92" customFormat="1" ht="16.5" customHeight="1">
      <c r="A1248" s="89"/>
      <c r="B1248" s="90"/>
      <c r="C1248" s="198" t="s">
        <v>1508</v>
      </c>
      <c r="D1248" s="198" t="s">
        <v>248</v>
      </c>
      <c r="E1248" s="199" t="s">
        <v>1509</v>
      </c>
      <c r="F1248" s="200" t="s">
        <v>1510</v>
      </c>
      <c r="G1248" s="201" t="s">
        <v>256</v>
      </c>
      <c r="H1248" s="202">
        <v>61.5</v>
      </c>
      <c r="I1248" s="78"/>
      <c r="J1248" s="203">
        <f t="shared" si="0"/>
        <v>0</v>
      </c>
      <c r="K1248" s="200" t="s">
        <v>177</v>
      </c>
      <c r="L1248" s="204"/>
      <c r="M1248" s="205" t="s">
        <v>3</v>
      </c>
      <c r="N1248" s="206" t="s">
        <v>47</v>
      </c>
      <c r="O1248" s="169"/>
      <c r="P1248" s="170">
        <f t="shared" si="1"/>
        <v>0</v>
      </c>
      <c r="Q1248" s="170">
        <v>0.005</v>
      </c>
      <c r="R1248" s="170">
        <f t="shared" si="2"/>
        <v>0.3075</v>
      </c>
      <c r="S1248" s="170">
        <v>0</v>
      </c>
      <c r="T1248" s="171">
        <f t="shared" si="3"/>
        <v>0</v>
      </c>
      <c r="U1248" s="89"/>
      <c r="V1248" s="89"/>
      <c r="W1248" s="89"/>
      <c r="X1248" s="89"/>
      <c r="Y1248" s="89"/>
      <c r="Z1248" s="89"/>
      <c r="AA1248" s="89"/>
      <c r="AB1248" s="89"/>
      <c r="AC1248" s="89"/>
      <c r="AD1248" s="89"/>
      <c r="AE1248" s="89"/>
      <c r="AR1248" s="172" t="s">
        <v>353</v>
      </c>
      <c r="AT1248" s="172" t="s">
        <v>248</v>
      </c>
      <c r="AU1248" s="172" t="s">
        <v>179</v>
      </c>
      <c r="AY1248" s="82" t="s">
        <v>171</v>
      </c>
      <c r="BE1248" s="173">
        <f t="shared" si="4"/>
        <v>0</v>
      </c>
      <c r="BF1248" s="173">
        <f t="shared" si="5"/>
        <v>0</v>
      </c>
      <c r="BG1248" s="173">
        <f t="shared" si="6"/>
        <v>0</v>
      </c>
      <c r="BH1248" s="173">
        <f t="shared" si="7"/>
        <v>0</v>
      </c>
      <c r="BI1248" s="173">
        <f t="shared" si="8"/>
        <v>0</v>
      </c>
      <c r="BJ1248" s="82" t="s">
        <v>179</v>
      </c>
      <c r="BK1248" s="173">
        <f t="shared" si="9"/>
        <v>0</v>
      </c>
      <c r="BL1248" s="82" t="s">
        <v>261</v>
      </c>
      <c r="BM1248" s="172" t="s">
        <v>1511</v>
      </c>
    </row>
    <row r="1249" spans="2:51" s="182" customFormat="1" ht="12">
      <c r="B1249" s="183"/>
      <c r="D1249" s="176" t="s">
        <v>181</v>
      </c>
      <c r="E1249" s="184" t="s">
        <v>3</v>
      </c>
      <c r="F1249" s="185" t="s">
        <v>1512</v>
      </c>
      <c r="H1249" s="186">
        <v>2</v>
      </c>
      <c r="L1249" s="183"/>
      <c r="M1249" s="187"/>
      <c r="N1249" s="188"/>
      <c r="O1249" s="188"/>
      <c r="P1249" s="188"/>
      <c r="Q1249" s="188"/>
      <c r="R1249" s="188"/>
      <c r="S1249" s="188"/>
      <c r="T1249" s="189"/>
      <c r="AT1249" s="184" t="s">
        <v>181</v>
      </c>
      <c r="AU1249" s="184" t="s">
        <v>179</v>
      </c>
      <c r="AV1249" s="182" t="s">
        <v>179</v>
      </c>
      <c r="AW1249" s="182" t="s">
        <v>36</v>
      </c>
      <c r="AX1249" s="182" t="s">
        <v>75</v>
      </c>
      <c r="AY1249" s="184" t="s">
        <v>171</v>
      </c>
    </row>
    <row r="1250" spans="2:51" s="182" customFormat="1" ht="12">
      <c r="B1250" s="183"/>
      <c r="D1250" s="176" t="s">
        <v>181</v>
      </c>
      <c r="E1250" s="184" t="s">
        <v>3</v>
      </c>
      <c r="F1250" s="185" t="s">
        <v>1148</v>
      </c>
      <c r="H1250" s="186">
        <v>4</v>
      </c>
      <c r="L1250" s="183"/>
      <c r="M1250" s="187"/>
      <c r="N1250" s="188"/>
      <c r="O1250" s="188"/>
      <c r="P1250" s="188"/>
      <c r="Q1250" s="188"/>
      <c r="R1250" s="188"/>
      <c r="S1250" s="188"/>
      <c r="T1250" s="189"/>
      <c r="AT1250" s="184" t="s">
        <v>181</v>
      </c>
      <c r="AU1250" s="184" t="s">
        <v>179</v>
      </c>
      <c r="AV1250" s="182" t="s">
        <v>179</v>
      </c>
      <c r="AW1250" s="182" t="s">
        <v>36</v>
      </c>
      <c r="AX1250" s="182" t="s">
        <v>75</v>
      </c>
      <c r="AY1250" s="184" t="s">
        <v>171</v>
      </c>
    </row>
    <row r="1251" spans="2:51" s="182" customFormat="1" ht="12">
      <c r="B1251" s="183"/>
      <c r="D1251" s="176" t="s">
        <v>181</v>
      </c>
      <c r="E1251" s="184" t="s">
        <v>3</v>
      </c>
      <c r="F1251" s="185" t="s">
        <v>1512</v>
      </c>
      <c r="H1251" s="186">
        <v>2</v>
      </c>
      <c r="L1251" s="183"/>
      <c r="M1251" s="187"/>
      <c r="N1251" s="188"/>
      <c r="O1251" s="188"/>
      <c r="P1251" s="188"/>
      <c r="Q1251" s="188"/>
      <c r="R1251" s="188"/>
      <c r="S1251" s="188"/>
      <c r="T1251" s="189"/>
      <c r="AT1251" s="184" t="s">
        <v>181</v>
      </c>
      <c r="AU1251" s="184" t="s">
        <v>179</v>
      </c>
      <c r="AV1251" s="182" t="s">
        <v>179</v>
      </c>
      <c r="AW1251" s="182" t="s">
        <v>36</v>
      </c>
      <c r="AX1251" s="182" t="s">
        <v>75</v>
      </c>
      <c r="AY1251" s="184" t="s">
        <v>171</v>
      </c>
    </row>
    <row r="1252" spans="2:51" s="182" customFormat="1" ht="12">
      <c r="B1252" s="183"/>
      <c r="D1252" s="176" t="s">
        <v>181</v>
      </c>
      <c r="E1252" s="184" t="s">
        <v>3</v>
      </c>
      <c r="F1252" s="185" t="s">
        <v>1513</v>
      </c>
      <c r="H1252" s="186">
        <v>6</v>
      </c>
      <c r="L1252" s="183"/>
      <c r="M1252" s="187"/>
      <c r="N1252" s="188"/>
      <c r="O1252" s="188"/>
      <c r="P1252" s="188"/>
      <c r="Q1252" s="188"/>
      <c r="R1252" s="188"/>
      <c r="S1252" s="188"/>
      <c r="T1252" s="189"/>
      <c r="AT1252" s="184" t="s">
        <v>181</v>
      </c>
      <c r="AU1252" s="184" t="s">
        <v>179</v>
      </c>
      <c r="AV1252" s="182" t="s">
        <v>179</v>
      </c>
      <c r="AW1252" s="182" t="s">
        <v>36</v>
      </c>
      <c r="AX1252" s="182" t="s">
        <v>75</v>
      </c>
      <c r="AY1252" s="184" t="s">
        <v>171</v>
      </c>
    </row>
    <row r="1253" spans="2:51" s="182" customFormat="1" ht="12">
      <c r="B1253" s="183"/>
      <c r="D1253" s="176" t="s">
        <v>181</v>
      </c>
      <c r="E1253" s="184" t="s">
        <v>3</v>
      </c>
      <c r="F1253" s="185" t="s">
        <v>1514</v>
      </c>
      <c r="H1253" s="186">
        <v>24</v>
      </c>
      <c r="L1253" s="183"/>
      <c r="M1253" s="187"/>
      <c r="N1253" s="188"/>
      <c r="O1253" s="188"/>
      <c r="P1253" s="188"/>
      <c r="Q1253" s="188"/>
      <c r="R1253" s="188"/>
      <c r="S1253" s="188"/>
      <c r="T1253" s="189"/>
      <c r="AT1253" s="184" t="s">
        <v>181</v>
      </c>
      <c r="AU1253" s="184" t="s">
        <v>179</v>
      </c>
      <c r="AV1253" s="182" t="s">
        <v>179</v>
      </c>
      <c r="AW1253" s="182" t="s">
        <v>36</v>
      </c>
      <c r="AX1253" s="182" t="s">
        <v>75</v>
      </c>
      <c r="AY1253" s="184" t="s">
        <v>171</v>
      </c>
    </row>
    <row r="1254" spans="2:51" s="182" customFormat="1" ht="12">
      <c r="B1254" s="183"/>
      <c r="D1254" s="176" t="s">
        <v>181</v>
      </c>
      <c r="E1254" s="184" t="s">
        <v>3</v>
      </c>
      <c r="F1254" s="185" t="s">
        <v>1303</v>
      </c>
      <c r="H1254" s="186">
        <v>5</v>
      </c>
      <c r="L1254" s="183"/>
      <c r="M1254" s="187"/>
      <c r="N1254" s="188"/>
      <c r="O1254" s="188"/>
      <c r="P1254" s="188"/>
      <c r="Q1254" s="188"/>
      <c r="R1254" s="188"/>
      <c r="S1254" s="188"/>
      <c r="T1254" s="189"/>
      <c r="AT1254" s="184" t="s">
        <v>181</v>
      </c>
      <c r="AU1254" s="184" t="s">
        <v>179</v>
      </c>
      <c r="AV1254" s="182" t="s">
        <v>179</v>
      </c>
      <c r="AW1254" s="182" t="s">
        <v>36</v>
      </c>
      <c r="AX1254" s="182" t="s">
        <v>75</v>
      </c>
      <c r="AY1254" s="184" t="s">
        <v>171</v>
      </c>
    </row>
    <row r="1255" spans="2:51" s="182" customFormat="1" ht="12">
      <c r="B1255" s="183"/>
      <c r="D1255" s="176" t="s">
        <v>181</v>
      </c>
      <c r="E1255" s="184" t="s">
        <v>3</v>
      </c>
      <c r="F1255" s="185" t="s">
        <v>739</v>
      </c>
      <c r="H1255" s="186">
        <v>1.5</v>
      </c>
      <c r="L1255" s="183"/>
      <c r="M1255" s="187"/>
      <c r="N1255" s="188"/>
      <c r="O1255" s="188"/>
      <c r="P1255" s="188"/>
      <c r="Q1255" s="188"/>
      <c r="R1255" s="188"/>
      <c r="S1255" s="188"/>
      <c r="T1255" s="189"/>
      <c r="AT1255" s="184" t="s">
        <v>181</v>
      </c>
      <c r="AU1255" s="184" t="s">
        <v>179</v>
      </c>
      <c r="AV1255" s="182" t="s">
        <v>179</v>
      </c>
      <c r="AW1255" s="182" t="s">
        <v>36</v>
      </c>
      <c r="AX1255" s="182" t="s">
        <v>75</v>
      </c>
      <c r="AY1255" s="184" t="s">
        <v>171</v>
      </c>
    </row>
    <row r="1256" spans="2:51" s="182" customFormat="1" ht="12">
      <c r="B1256" s="183"/>
      <c r="D1256" s="176" t="s">
        <v>181</v>
      </c>
      <c r="E1256" s="184" t="s">
        <v>3</v>
      </c>
      <c r="F1256" s="185" t="s">
        <v>1515</v>
      </c>
      <c r="H1256" s="186">
        <v>3</v>
      </c>
      <c r="L1256" s="183"/>
      <c r="M1256" s="187"/>
      <c r="N1256" s="188"/>
      <c r="O1256" s="188"/>
      <c r="P1256" s="188"/>
      <c r="Q1256" s="188"/>
      <c r="R1256" s="188"/>
      <c r="S1256" s="188"/>
      <c r="T1256" s="189"/>
      <c r="AT1256" s="184" t="s">
        <v>181</v>
      </c>
      <c r="AU1256" s="184" t="s">
        <v>179</v>
      </c>
      <c r="AV1256" s="182" t="s">
        <v>179</v>
      </c>
      <c r="AW1256" s="182" t="s">
        <v>36</v>
      </c>
      <c r="AX1256" s="182" t="s">
        <v>75</v>
      </c>
      <c r="AY1256" s="184" t="s">
        <v>171</v>
      </c>
    </row>
    <row r="1257" spans="2:51" s="182" customFormat="1" ht="12">
      <c r="B1257" s="183"/>
      <c r="D1257" s="176" t="s">
        <v>181</v>
      </c>
      <c r="E1257" s="184" t="s">
        <v>3</v>
      </c>
      <c r="F1257" s="185" t="s">
        <v>1303</v>
      </c>
      <c r="H1257" s="186">
        <v>5</v>
      </c>
      <c r="L1257" s="183"/>
      <c r="M1257" s="187"/>
      <c r="N1257" s="188"/>
      <c r="O1257" s="188"/>
      <c r="P1257" s="188"/>
      <c r="Q1257" s="188"/>
      <c r="R1257" s="188"/>
      <c r="S1257" s="188"/>
      <c r="T1257" s="189"/>
      <c r="AT1257" s="184" t="s">
        <v>181</v>
      </c>
      <c r="AU1257" s="184" t="s">
        <v>179</v>
      </c>
      <c r="AV1257" s="182" t="s">
        <v>179</v>
      </c>
      <c r="AW1257" s="182" t="s">
        <v>36</v>
      </c>
      <c r="AX1257" s="182" t="s">
        <v>75</v>
      </c>
      <c r="AY1257" s="184" t="s">
        <v>171</v>
      </c>
    </row>
    <row r="1258" spans="2:51" s="182" customFormat="1" ht="12">
      <c r="B1258" s="183"/>
      <c r="D1258" s="176" t="s">
        <v>181</v>
      </c>
      <c r="E1258" s="184" t="s">
        <v>3</v>
      </c>
      <c r="F1258" s="185" t="s">
        <v>1516</v>
      </c>
      <c r="H1258" s="186">
        <v>3</v>
      </c>
      <c r="L1258" s="183"/>
      <c r="M1258" s="187"/>
      <c r="N1258" s="188"/>
      <c r="O1258" s="188"/>
      <c r="P1258" s="188"/>
      <c r="Q1258" s="188"/>
      <c r="R1258" s="188"/>
      <c r="S1258" s="188"/>
      <c r="T1258" s="189"/>
      <c r="AT1258" s="184" t="s">
        <v>181</v>
      </c>
      <c r="AU1258" s="184" t="s">
        <v>179</v>
      </c>
      <c r="AV1258" s="182" t="s">
        <v>179</v>
      </c>
      <c r="AW1258" s="182" t="s">
        <v>36</v>
      </c>
      <c r="AX1258" s="182" t="s">
        <v>75</v>
      </c>
      <c r="AY1258" s="184" t="s">
        <v>171</v>
      </c>
    </row>
    <row r="1259" spans="2:51" s="182" customFormat="1" ht="12">
      <c r="B1259" s="183"/>
      <c r="D1259" s="176" t="s">
        <v>181</v>
      </c>
      <c r="E1259" s="184" t="s">
        <v>3</v>
      </c>
      <c r="F1259" s="185" t="s">
        <v>1148</v>
      </c>
      <c r="H1259" s="186">
        <v>4</v>
      </c>
      <c r="L1259" s="183"/>
      <c r="M1259" s="187"/>
      <c r="N1259" s="188"/>
      <c r="O1259" s="188"/>
      <c r="P1259" s="188"/>
      <c r="Q1259" s="188"/>
      <c r="R1259" s="188"/>
      <c r="S1259" s="188"/>
      <c r="T1259" s="189"/>
      <c r="AT1259" s="184" t="s">
        <v>181</v>
      </c>
      <c r="AU1259" s="184" t="s">
        <v>179</v>
      </c>
      <c r="AV1259" s="182" t="s">
        <v>179</v>
      </c>
      <c r="AW1259" s="182" t="s">
        <v>36</v>
      </c>
      <c r="AX1259" s="182" t="s">
        <v>75</v>
      </c>
      <c r="AY1259" s="184" t="s">
        <v>171</v>
      </c>
    </row>
    <row r="1260" spans="2:51" s="182" customFormat="1" ht="12">
      <c r="B1260" s="183"/>
      <c r="D1260" s="176" t="s">
        <v>181</v>
      </c>
      <c r="E1260" s="184" t="s">
        <v>3</v>
      </c>
      <c r="F1260" s="185" t="s">
        <v>1512</v>
      </c>
      <c r="H1260" s="186">
        <v>2</v>
      </c>
      <c r="L1260" s="183"/>
      <c r="M1260" s="187"/>
      <c r="N1260" s="188"/>
      <c r="O1260" s="188"/>
      <c r="P1260" s="188"/>
      <c r="Q1260" s="188"/>
      <c r="R1260" s="188"/>
      <c r="S1260" s="188"/>
      <c r="T1260" s="189"/>
      <c r="AT1260" s="184" t="s">
        <v>181</v>
      </c>
      <c r="AU1260" s="184" t="s">
        <v>179</v>
      </c>
      <c r="AV1260" s="182" t="s">
        <v>179</v>
      </c>
      <c r="AW1260" s="182" t="s">
        <v>36</v>
      </c>
      <c r="AX1260" s="182" t="s">
        <v>75</v>
      </c>
      <c r="AY1260" s="184" t="s">
        <v>171</v>
      </c>
    </row>
    <row r="1261" spans="2:51" s="190" customFormat="1" ht="12">
      <c r="B1261" s="191"/>
      <c r="D1261" s="176" t="s">
        <v>181</v>
      </c>
      <c r="E1261" s="192" t="s">
        <v>3</v>
      </c>
      <c r="F1261" s="193" t="s">
        <v>184</v>
      </c>
      <c r="H1261" s="194">
        <v>61.5</v>
      </c>
      <c r="L1261" s="191"/>
      <c r="M1261" s="195"/>
      <c r="N1261" s="196"/>
      <c r="O1261" s="196"/>
      <c r="P1261" s="196"/>
      <c r="Q1261" s="196"/>
      <c r="R1261" s="196"/>
      <c r="S1261" s="196"/>
      <c r="T1261" s="197"/>
      <c r="AT1261" s="192" t="s">
        <v>181</v>
      </c>
      <c r="AU1261" s="192" t="s">
        <v>179</v>
      </c>
      <c r="AV1261" s="190" t="s">
        <v>178</v>
      </c>
      <c r="AW1261" s="190" t="s">
        <v>36</v>
      </c>
      <c r="AX1261" s="190" t="s">
        <v>83</v>
      </c>
      <c r="AY1261" s="192" t="s">
        <v>171</v>
      </c>
    </row>
    <row r="1262" spans="1:65" s="92" customFormat="1" ht="16.5" customHeight="1">
      <c r="A1262" s="89"/>
      <c r="B1262" s="90"/>
      <c r="C1262" s="198" t="s">
        <v>1517</v>
      </c>
      <c r="D1262" s="198" t="s">
        <v>248</v>
      </c>
      <c r="E1262" s="199" t="s">
        <v>1518</v>
      </c>
      <c r="F1262" s="200" t="s">
        <v>1519</v>
      </c>
      <c r="G1262" s="201" t="s">
        <v>284</v>
      </c>
      <c r="H1262" s="202">
        <v>41</v>
      </c>
      <c r="I1262" s="78"/>
      <c r="J1262" s="203">
        <f>ROUND(I1262*H1262,2)</f>
        <v>0</v>
      </c>
      <c r="K1262" s="200" t="s">
        <v>177</v>
      </c>
      <c r="L1262" s="204"/>
      <c r="M1262" s="205" t="s">
        <v>3</v>
      </c>
      <c r="N1262" s="206" t="s">
        <v>47</v>
      </c>
      <c r="O1262" s="169"/>
      <c r="P1262" s="170">
        <f>O1262*H1262</f>
        <v>0</v>
      </c>
      <c r="Q1262" s="170">
        <v>6E-05</v>
      </c>
      <c r="R1262" s="170">
        <f>Q1262*H1262</f>
        <v>0.00246</v>
      </c>
      <c r="S1262" s="170">
        <v>0</v>
      </c>
      <c r="T1262" s="171">
        <f>S1262*H1262</f>
        <v>0</v>
      </c>
      <c r="U1262" s="89"/>
      <c r="V1262" s="89"/>
      <c r="W1262" s="89"/>
      <c r="X1262" s="89"/>
      <c r="Y1262" s="89"/>
      <c r="Z1262" s="89"/>
      <c r="AA1262" s="89"/>
      <c r="AB1262" s="89"/>
      <c r="AC1262" s="89"/>
      <c r="AD1262" s="89"/>
      <c r="AE1262" s="89"/>
      <c r="AR1262" s="172" t="s">
        <v>353</v>
      </c>
      <c r="AT1262" s="172" t="s">
        <v>248</v>
      </c>
      <c r="AU1262" s="172" t="s">
        <v>179</v>
      </c>
      <c r="AY1262" s="82" t="s">
        <v>171</v>
      </c>
      <c r="BE1262" s="173">
        <f>IF(N1262="základní",J1262,0)</f>
        <v>0</v>
      </c>
      <c r="BF1262" s="173">
        <f>IF(N1262="snížená",J1262,0)</f>
        <v>0</v>
      </c>
      <c r="BG1262" s="173">
        <f>IF(N1262="zákl. přenesená",J1262,0)</f>
        <v>0</v>
      </c>
      <c r="BH1262" s="173">
        <f>IF(N1262="sníž. přenesená",J1262,0)</f>
        <v>0</v>
      </c>
      <c r="BI1262" s="173">
        <f>IF(N1262="nulová",J1262,0)</f>
        <v>0</v>
      </c>
      <c r="BJ1262" s="82" t="s">
        <v>179</v>
      </c>
      <c r="BK1262" s="173">
        <f>ROUND(I1262*H1262,2)</f>
        <v>0</v>
      </c>
      <c r="BL1262" s="82" t="s">
        <v>261</v>
      </c>
      <c r="BM1262" s="172" t="s">
        <v>1520</v>
      </c>
    </row>
    <row r="1263" spans="2:51" s="182" customFormat="1" ht="12">
      <c r="B1263" s="183"/>
      <c r="D1263" s="176" t="s">
        <v>181</v>
      </c>
      <c r="E1263" s="184" t="s">
        <v>3</v>
      </c>
      <c r="F1263" s="185" t="s">
        <v>425</v>
      </c>
      <c r="H1263" s="186">
        <v>41</v>
      </c>
      <c r="L1263" s="183"/>
      <c r="M1263" s="187"/>
      <c r="N1263" s="188"/>
      <c r="O1263" s="188"/>
      <c r="P1263" s="188"/>
      <c r="Q1263" s="188"/>
      <c r="R1263" s="188"/>
      <c r="S1263" s="188"/>
      <c r="T1263" s="189"/>
      <c r="AT1263" s="184" t="s">
        <v>181</v>
      </c>
      <c r="AU1263" s="184" t="s">
        <v>179</v>
      </c>
      <c r="AV1263" s="182" t="s">
        <v>179</v>
      </c>
      <c r="AW1263" s="182" t="s">
        <v>36</v>
      </c>
      <c r="AX1263" s="182" t="s">
        <v>83</v>
      </c>
      <c r="AY1263" s="184" t="s">
        <v>171</v>
      </c>
    </row>
    <row r="1264" spans="1:65" s="92" customFormat="1" ht="24">
      <c r="A1264" s="89"/>
      <c r="B1264" s="90"/>
      <c r="C1264" s="161" t="s">
        <v>1521</v>
      </c>
      <c r="D1264" s="161" t="s">
        <v>173</v>
      </c>
      <c r="E1264" s="162" t="s">
        <v>1522</v>
      </c>
      <c r="F1264" s="163" t="s">
        <v>1523</v>
      </c>
      <c r="G1264" s="164" t="s">
        <v>222</v>
      </c>
      <c r="H1264" s="165">
        <v>4.582</v>
      </c>
      <c r="I1264" s="75"/>
      <c r="J1264" s="166">
        <f>ROUND(I1264*H1264,2)</f>
        <v>0</v>
      </c>
      <c r="K1264" s="163" t="s">
        <v>177</v>
      </c>
      <c r="L1264" s="90"/>
      <c r="M1264" s="167" t="s">
        <v>3</v>
      </c>
      <c r="N1264" s="168" t="s">
        <v>47</v>
      </c>
      <c r="O1264" s="169"/>
      <c r="P1264" s="170">
        <f>O1264*H1264</f>
        <v>0</v>
      </c>
      <c r="Q1264" s="170">
        <v>0</v>
      </c>
      <c r="R1264" s="170">
        <f>Q1264*H1264</f>
        <v>0</v>
      </c>
      <c r="S1264" s="170">
        <v>0</v>
      </c>
      <c r="T1264" s="171">
        <f>S1264*H1264</f>
        <v>0</v>
      </c>
      <c r="U1264" s="89"/>
      <c r="V1264" s="89"/>
      <c r="W1264" s="89"/>
      <c r="X1264" s="89"/>
      <c r="Y1264" s="89"/>
      <c r="Z1264" s="89"/>
      <c r="AA1264" s="89"/>
      <c r="AB1264" s="89"/>
      <c r="AC1264" s="89"/>
      <c r="AD1264" s="89"/>
      <c r="AE1264" s="89"/>
      <c r="AR1264" s="172" t="s">
        <v>261</v>
      </c>
      <c r="AT1264" s="172" t="s">
        <v>173</v>
      </c>
      <c r="AU1264" s="172" t="s">
        <v>179</v>
      </c>
      <c r="AY1264" s="82" t="s">
        <v>171</v>
      </c>
      <c r="BE1264" s="173">
        <f>IF(N1264="základní",J1264,0)</f>
        <v>0</v>
      </c>
      <c r="BF1264" s="173">
        <f>IF(N1264="snížená",J1264,0)</f>
        <v>0</v>
      </c>
      <c r="BG1264" s="173">
        <f>IF(N1264="zákl. přenesená",J1264,0)</f>
        <v>0</v>
      </c>
      <c r="BH1264" s="173">
        <f>IF(N1264="sníž. přenesená",J1264,0)</f>
        <v>0</v>
      </c>
      <c r="BI1264" s="173">
        <f>IF(N1264="nulová",J1264,0)</f>
        <v>0</v>
      </c>
      <c r="BJ1264" s="82" t="s">
        <v>179</v>
      </c>
      <c r="BK1264" s="173">
        <f>ROUND(I1264*H1264,2)</f>
        <v>0</v>
      </c>
      <c r="BL1264" s="82" t="s">
        <v>261</v>
      </c>
      <c r="BM1264" s="172" t="s">
        <v>1524</v>
      </c>
    </row>
    <row r="1265" spans="2:63" s="148" customFormat="1" ht="22.9" customHeight="1">
      <c r="B1265" s="149"/>
      <c r="D1265" s="150" t="s">
        <v>74</v>
      </c>
      <c r="E1265" s="159" t="s">
        <v>1525</v>
      </c>
      <c r="F1265" s="159" t="s">
        <v>1526</v>
      </c>
      <c r="J1265" s="160">
        <f>BK1265</f>
        <v>0</v>
      </c>
      <c r="L1265" s="149"/>
      <c r="M1265" s="153"/>
      <c r="N1265" s="154"/>
      <c r="O1265" s="154"/>
      <c r="P1265" s="155">
        <f>SUM(P1266:P1336)</f>
        <v>0</v>
      </c>
      <c r="Q1265" s="154"/>
      <c r="R1265" s="155">
        <f>SUM(R1266:R1336)</f>
        <v>5.134319999999999</v>
      </c>
      <c r="S1265" s="154"/>
      <c r="T1265" s="156">
        <f>SUM(T1266:T1336)</f>
        <v>0</v>
      </c>
      <c r="AR1265" s="150" t="s">
        <v>179</v>
      </c>
      <c r="AT1265" s="157" t="s">
        <v>74</v>
      </c>
      <c r="AU1265" s="157" t="s">
        <v>83</v>
      </c>
      <c r="AY1265" s="150" t="s">
        <v>171</v>
      </c>
      <c r="BK1265" s="158">
        <f>SUM(BK1266:BK1336)</f>
        <v>0</v>
      </c>
    </row>
    <row r="1266" spans="1:65" s="92" customFormat="1" ht="21.75" customHeight="1">
      <c r="A1266" s="89"/>
      <c r="B1266" s="90"/>
      <c r="C1266" s="161" t="s">
        <v>1527</v>
      </c>
      <c r="D1266" s="161" t="s">
        <v>173</v>
      </c>
      <c r="E1266" s="162" t="s">
        <v>1528</v>
      </c>
      <c r="F1266" s="163" t="s">
        <v>1529</v>
      </c>
      <c r="G1266" s="164" t="s">
        <v>256</v>
      </c>
      <c r="H1266" s="165">
        <v>15.6</v>
      </c>
      <c r="I1266" s="75"/>
      <c r="J1266" s="166">
        <f>ROUND(I1266*H1266,2)</f>
        <v>0</v>
      </c>
      <c r="K1266" s="163" t="s">
        <v>177</v>
      </c>
      <c r="L1266" s="90"/>
      <c r="M1266" s="167" t="s">
        <v>3</v>
      </c>
      <c r="N1266" s="168" t="s">
        <v>47</v>
      </c>
      <c r="O1266" s="169"/>
      <c r="P1266" s="170">
        <f>O1266*H1266</f>
        <v>0</v>
      </c>
      <c r="Q1266" s="170">
        <v>0.0004</v>
      </c>
      <c r="R1266" s="170">
        <f>Q1266*H1266</f>
        <v>0.00624</v>
      </c>
      <c r="S1266" s="170">
        <v>0</v>
      </c>
      <c r="T1266" s="171">
        <f>S1266*H1266</f>
        <v>0</v>
      </c>
      <c r="U1266" s="89"/>
      <c r="V1266" s="89"/>
      <c r="W1266" s="89"/>
      <c r="X1266" s="89"/>
      <c r="Y1266" s="89"/>
      <c r="Z1266" s="89"/>
      <c r="AA1266" s="89"/>
      <c r="AB1266" s="89"/>
      <c r="AC1266" s="89"/>
      <c r="AD1266" s="89"/>
      <c r="AE1266" s="89"/>
      <c r="AR1266" s="172" t="s">
        <v>261</v>
      </c>
      <c r="AT1266" s="172" t="s">
        <v>173</v>
      </c>
      <c r="AU1266" s="172" t="s">
        <v>179</v>
      </c>
      <c r="AY1266" s="82" t="s">
        <v>171</v>
      </c>
      <c r="BE1266" s="173">
        <f>IF(N1266="základní",J1266,0)</f>
        <v>0</v>
      </c>
      <c r="BF1266" s="173">
        <f>IF(N1266="snížená",J1266,0)</f>
        <v>0</v>
      </c>
      <c r="BG1266" s="173">
        <f>IF(N1266="zákl. přenesená",J1266,0)</f>
        <v>0</v>
      </c>
      <c r="BH1266" s="173">
        <f>IF(N1266="sníž. přenesená",J1266,0)</f>
        <v>0</v>
      </c>
      <c r="BI1266" s="173">
        <f>IF(N1266="nulová",J1266,0)</f>
        <v>0</v>
      </c>
      <c r="BJ1266" s="82" t="s">
        <v>179</v>
      </c>
      <c r="BK1266" s="173">
        <f>ROUND(I1266*H1266,2)</f>
        <v>0</v>
      </c>
      <c r="BL1266" s="82" t="s">
        <v>261</v>
      </c>
      <c r="BM1266" s="172" t="s">
        <v>1530</v>
      </c>
    </row>
    <row r="1267" spans="2:51" s="174" customFormat="1" ht="12">
      <c r="B1267" s="175"/>
      <c r="D1267" s="176" t="s">
        <v>181</v>
      </c>
      <c r="E1267" s="177" t="s">
        <v>3</v>
      </c>
      <c r="F1267" s="178" t="s">
        <v>1531</v>
      </c>
      <c r="H1267" s="177" t="s">
        <v>3</v>
      </c>
      <c r="L1267" s="175"/>
      <c r="M1267" s="179"/>
      <c r="N1267" s="180"/>
      <c r="O1267" s="180"/>
      <c r="P1267" s="180"/>
      <c r="Q1267" s="180"/>
      <c r="R1267" s="180"/>
      <c r="S1267" s="180"/>
      <c r="T1267" s="181"/>
      <c r="AT1267" s="177" t="s">
        <v>181</v>
      </c>
      <c r="AU1267" s="177" t="s">
        <v>179</v>
      </c>
      <c r="AV1267" s="174" t="s">
        <v>83</v>
      </c>
      <c r="AW1267" s="174" t="s">
        <v>36</v>
      </c>
      <c r="AX1267" s="174" t="s">
        <v>75</v>
      </c>
      <c r="AY1267" s="177" t="s">
        <v>171</v>
      </c>
    </row>
    <row r="1268" spans="2:51" s="182" customFormat="1" ht="12">
      <c r="B1268" s="183"/>
      <c r="D1268" s="176" t="s">
        <v>181</v>
      </c>
      <c r="E1268" s="184" t="s">
        <v>3</v>
      </c>
      <c r="F1268" s="185" t="s">
        <v>1532</v>
      </c>
      <c r="H1268" s="186">
        <v>13</v>
      </c>
      <c r="L1268" s="183"/>
      <c r="M1268" s="187"/>
      <c r="N1268" s="188"/>
      <c r="O1268" s="188"/>
      <c r="P1268" s="188"/>
      <c r="Q1268" s="188"/>
      <c r="R1268" s="188"/>
      <c r="S1268" s="188"/>
      <c r="T1268" s="189"/>
      <c r="AT1268" s="184" t="s">
        <v>181</v>
      </c>
      <c r="AU1268" s="184" t="s">
        <v>179</v>
      </c>
      <c r="AV1268" s="182" t="s">
        <v>179</v>
      </c>
      <c r="AW1268" s="182" t="s">
        <v>36</v>
      </c>
      <c r="AX1268" s="182" t="s">
        <v>75</v>
      </c>
      <c r="AY1268" s="184" t="s">
        <v>171</v>
      </c>
    </row>
    <row r="1269" spans="2:51" s="174" customFormat="1" ht="12">
      <c r="B1269" s="175"/>
      <c r="D1269" s="176" t="s">
        <v>181</v>
      </c>
      <c r="E1269" s="177" t="s">
        <v>3</v>
      </c>
      <c r="F1269" s="178" t="s">
        <v>1533</v>
      </c>
      <c r="H1269" s="177" t="s">
        <v>3</v>
      </c>
      <c r="L1269" s="175"/>
      <c r="M1269" s="179"/>
      <c r="N1269" s="180"/>
      <c r="O1269" s="180"/>
      <c r="P1269" s="180"/>
      <c r="Q1269" s="180"/>
      <c r="R1269" s="180"/>
      <c r="S1269" s="180"/>
      <c r="T1269" s="181"/>
      <c r="AT1269" s="177" t="s">
        <v>181</v>
      </c>
      <c r="AU1269" s="177" t="s">
        <v>179</v>
      </c>
      <c r="AV1269" s="174" t="s">
        <v>83</v>
      </c>
      <c r="AW1269" s="174" t="s">
        <v>36</v>
      </c>
      <c r="AX1269" s="174" t="s">
        <v>75</v>
      </c>
      <c r="AY1269" s="177" t="s">
        <v>171</v>
      </c>
    </row>
    <row r="1270" spans="2:51" s="182" customFormat="1" ht="12">
      <c r="B1270" s="183"/>
      <c r="D1270" s="176" t="s">
        <v>181</v>
      </c>
      <c r="E1270" s="184" t="s">
        <v>3</v>
      </c>
      <c r="F1270" s="185" t="s">
        <v>1534</v>
      </c>
      <c r="H1270" s="186">
        <v>2.6</v>
      </c>
      <c r="L1270" s="183"/>
      <c r="M1270" s="187"/>
      <c r="N1270" s="188"/>
      <c r="O1270" s="188"/>
      <c r="P1270" s="188"/>
      <c r="Q1270" s="188"/>
      <c r="R1270" s="188"/>
      <c r="S1270" s="188"/>
      <c r="T1270" s="189"/>
      <c r="AT1270" s="184" t="s">
        <v>181</v>
      </c>
      <c r="AU1270" s="184" t="s">
        <v>179</v>
      </c>
      <c r="AV1270" s="182" t="s">
        <v>179</v>
      </c>
      <c r="AW1270" s="182" t="s">
        <v>36</v>
      </c>
      <c r="AX1270" s="182" t="s">
        <v>75</v>
      </c>
      <c r="AY1270" s="184" t="s">
        <v>171</v>
      </c>
    </row>
    <row r="1271" spans="2:51" s="190" customFormat="1" ht="12">
      <c r="B1271" s="191"/>
      <c r="D1271" s="176" t="s">
        <v>181</v>
      </c>
      <c r="E1271" s="192" t="s">
        <v>3</v>
      </c>
      <c r="F1271" s="193" t="s">
        <v>184</v>
      </c>
      <c r="H1271" s="194">
        <v>15.6</v>
      </c>
      <c r="L1271" s="191"/>
      <c r="M1271" s="195"/>
      <c r="N1271" s="196"/>
      <c r="O1271" s="196"/>
      <c r="P1271" s="196"/>
      <c r="Q1271" s="196"/>
      <c r="R1271" s="196"/>
      <c r="S1271" s="196"/>
      <c r="T1271" s="197"/>
      <c r="AT1271" s="192" t="s">
        <v>181</v>
      </c>
      <c r="AU1271" s="192" t="s">
        <v>179</v>
      </c>
      <c r="AV1271" s="190" t="s">
        <v>178</v>
      </c>
      <c r="AW1271" s="190" t="s">
        <v>36</v>
      </c>
      <c r="AX1271" s="190" t="s">
        <v>83</v>
      </c>
      <c r="AY1271" s="192" t="s">
        <v>171</v>
      </c>
    </row>
    <row r="1272" spans="1:65" s="92" customFormat="1" ht="16.5" customHeight="1">
      <c r="A1272" s="89"/>
      <c r="B1272" s="90"/>
      <c r="C1272" s="198" t="s">
        <v>1535</v>
      </c>
      <c r="D1272" s="198" t="s">
        <v>248</v>
      </c>
      <c r="E1272" s="199" t="s">
        <v>1536</v>
      </c>
      <c r="F1272" s="200" t="s">
        <v>1537</v>
      </c>
      <c r="G1272" s="201" t="s">
        <v>256</v>
      </c>
      <c r="H1272" s="202">
        <v>15.6</v>
      </c>
      <c r="I1272" s="78"/>
      <c r="J1272" s="203">
        <f>ROUND(I1272*H1272,2)</f>
        <v>0</v>
      </c>
      <c r="K1272" s="200" t="s">
        <v>177</v>
      </c>
      <c r="L1272" s="204"/>
      <c r="M1272" s="205" t="s">
        <v>3</v>
      </c>
      <c r="N1272" s="206" t="s">
        <v>47</v>
      </c>
      <c r="O1272" s="169"/>
      <c r="P1272" s="170">
        <f>O1272*H1272</f>
        <v>0</v>
      </c>
      <c r="Q1272" s="170">
        <v>0</v>
      </c>
      <c r="R1272" s="170">
        <f>Q1272*H1272</f>
        <v>0</v>
      </c>
      <c r="S1272" s="170">
        <v>0</v>
      </c>
      <c r="T1272" s="171">
        <f>S1272*H1272</f>
        <v>0</v>
      </c>
      <c r="U1272" s="89"/>
      <c r="V1272" s="89"/>
      <c r="W1272" s="89"/>
      <c r="X1272" s="89"/>
      <c r="Y1272" s="89"/>
      <c r="Z1272" s="89"/>
      <c r="AA1272" s="89"/>
      <c r="AB1272" s="89"/>
      <c r="AC1272" s="89"/>
      <c r="AD1272" s="89"/>
      <c r="AE1272" s="89"/>
      <c r="AR1272" s="172" t="s">
        <v>353</v>
      </c>
      <c r="AT1272" s="172" t="s">
        <v>248</v>
      </c>
      <c r="AU1272" s="172" t="s">
        <v>179</v>
      </c>
      <c r="AY1272" s="82" t="s">
        <v>171</v>
      </c>
      <c r="BE1272" s="173">
        <f>IF(N1272="základní",J1272,0)</f>
        <v>0</v>
      </c>
      <c r="BF1272" s="173">
        <f>IF(N1272="snížená",J1272,0)</f>
        <v>0</v>
      </c>
      <c r="BG1272" s="173">
        <f>IF(N1272="zákl. přenesená",J1272,0)</f>
        <v>0</v>
      </c>
      <c r="BH1272" s="173">
        <f>IF(N1272="sníž. přenesená",J1272,0)</f>
        <v>0</v>
      </c>
      <c r="BI1272" s="173">
        <f>IF(N1272="nulová",J1272,0)</f>
        <v>0</v>
      </c>
      <c r="BJ1272" s="82" t="s">
        <v>179</v>
      </c>
      <c r="BK1272" s="173">
        <f>ROUND(I1272*H1272,2)</f>
        <v>0</v>
      </c>
      <c r="BL1272" s="82" t="s">
        <v>261</v>
      </c>
      <c r="BM1272" s="172" t="s">
        <v>1538</v>
      </c>
    </row>
    <row r="1273" spans="1:65" s="92" customFormat="1" ht="16.5" customHeight="1">
      <c r="A1273" s="89"/>
      <c r="B1273" s="90"/>
      <c r="C1273" s="161" t="s">
        <v>1539</v>
      </c>
      <c r="D1273" s="161" t="s">
        <v>173</v>
      </c>
      <c r="E1273" s="162" t="s">
        <v>1540</v>
      </c>
      <c r="F1273" s="163" t="s">
        <v>1541</v>
      </c>
      <c r="G1273" s="164" t="s">
        <v>256</v>
      </c>
      <c r="H1273" s="165">
        <v>9.2</v>
      </c>
      <c r="I1273" s="75"/>
      <c r="J1273" s="166">
        <f>ROUND(I1273*H1273,2)</f>
        <v>0</v>
      </c>
      <c r="K1273" s="163" t="s">
        <v>177</v>
      </c>
      <c r="L1273" s="90"/>
      <c r="M1273" s="167" t="s">
        <v>3</v>
      </c>
      <c r="N1273" s="168" t="s">
        <v>47</v>
      </c>
      <c r="O1273" s="169"/>
      <c r="P1273" s="170">
        <f>O1273*H1273</f>
        <v>0</v>
      </c>
      <c r="Q1273" s="170">
        <v>0.0004</v>
      </c>
      <c r="R1273" s="170">
        <f>Q1273*H1273</f>
        <v>0.0036799999999999997</v>
      </c>
      <c r="S1273" s="170">
        <v>0</v>
      </c>
      <c r="T1273" s="171">
        <f>S1273*H1273</f>
        <v>0</v>
      </c>
      <c r="U1273" s="89"/>
      <c r="V1273" s="89"/>
      <c r="W1273" s="89"/>
      <c r="X1273" s="89"/>
      <c r="Y1273" s="89"/>
      <c r="Z1273" s="89"/>
      <c r="AA1273" s="89"/>
      <c r="AB1273" s="89"/>
      <c r="AC1273" s="89"/>
      <c r="AD1273" s="89"/>
      <c r="AE1273" s="89"/>
      <c r="AR1273" s="172" t="s">
        <v>261</v>
      </c>
      <c r="AT1273" s="172" t="s">
        <v>173</v>
      </c>
      <c r="AU1273" s="172" t="s">
        <v>179</v>
      </c>
      <c r="AY1273" s="82" t="s">
        <v>171</v>
      </c>
      <c r="BE1273" s="173">
        <f>IF(N1273="základní",J1273,0)</f>
        <v>0</v>
      </c>
      <c r="BF1273" s="173">
        <f>IF(N1273="snížená",J1273,0)</f>
        <v>0</v>
      </c>
      <c r="BG1273" s="173">
        <f>IF(N1273="zákl. přenesená",J1273,0)</f>
        <v>0</v>
      </c>
      <c r="BH1273" s="173">
        <f>IF(N1273="sníž. přenesená",J1273,0)</f>
        <v>0</v>
      </c>
      <c r="BI1273" s="173">
        <f>IF(N1273="nulová",J1273,0)</f>
        <v>0</v>
      </c>
      <c r="BJ1273" s="82" t="s">
        <v>179</v>
      </c>
      <c r="BK1273" s="173">
        <f>ROUND(I1273*H1273,2)</f>
        <v>0</v>
      </c>
      <c r="BL1273" s="82" t="s">
        <v>261</v>
      </c>
      <c r="BM1273" s="172" t="s">
        <v>1542</v>
      </c>
    </row>
    <row r="1274" spans="2:51" s="174" customFormat="1" ht="12">
      <c r="B1274" s="175"/>
      <c r="D1274" s="176" t="s">
        <v>181</v>
      </c>
      <c r="E1274" s="177" t="s">
        <v>3</v>
      </c>
      <c r="F1274" s="178" t="s">
        <v>1543</v>
      </c>
      <c r="H1274" s="177" t="s">
        <v>3</v>
      </c>
      <c r="I1274" s="76"/>
      <c r="L1274" s="175"/>
      <c r="M1274" s="179"/>
      <c r="N1274" s="180"/>
      <c r="O1274" s="180"/>
      <c r="P1274" s="180"/>
      <c r="Q1274" s="180"/>
      <c r="R1274" s="180"/>
      <c r="S1274" s="180"/>
      <c r="T1274" s="181"/>
      <c r="AT1274" s="177" t="s">
        <v>181</v>
      </c>
      <c r="AU1274" s="177" t="s">
        <v>179</v>
      </c>
      <c r="AV1274" s="174" t="s">
        <v>83</v>
      </c>
      <c r="AW1274" s="174" t="s">
        <v>36</v>
      </c>
      <c r="AX1274" s="174" t="s">
        <v>75</v>
      </c>
      <c r="AY1274" s="177" t="s">
        <v>171</v>
      </c>
    </row>
    <row r="1275" spans="2:51" s="182" customFormat="1" ht="12">
      <c r="B1275" s="183"/>
      <c r="D1275" s="176" t="s">
        <v>181</v>
      </c>
      <c r="E1275" s="184" t="s">
        <v>3</v>
      </c>
      <c r="F1275" s="185" t="s">
        <v>1544</v>
      </c>
      <c r="H1275" s="186">
        <v>9.2</v>
      </c>
      <c r="L1275" s="183"/>
      <c r="M1275" s="187"/>
      <c r="N1275" s="188"/>
      <c r="O1275" s="188"/>
      <c r="P1275" s="188"/>
      <c r="Q1275" s="188"/>
      <c r="R1275" s="188"/>
      <c r="S1275" s="188"/>
      <c r="T1275" s="189"/>
      <c r="AT1275" s="184" t="s">
        <v>181</v>
      </c>
      <c r="AU1275" s="184" t="s">
        <v>179</v>
      </c>
      <c r="AV1275" s="182" t="s">
        <v>179</v>
      </c>
      <c r="AW1275" s="182" t="s">
        <v>36</v>
      </c>
      <c r="AX1275" s="182" t="s">
        <v>75</v>
      </c>
      <c r="AY1275" s="184" t="s">
        <v>171</v>
      </c>
    </row>
    <row r="1276" spans="2:51" s="190" customFormat="1" ht="12">
      <c r="B1276" s="191"/>
      <c r="D1276" s="176" t="s">
        <v>181</v>
      </c>
      <c r="E1276" s="192" t="s">
        <v>3</v>
      </c>
      <c r="F1276" s="193" t="s">
        <v>184</v>
      </c>
      <c r="H1276" s="194">
        <v>9.2</v>
      </c>
      <c r="L1276" s="191"/>
      <c r="M1276" s="195"/>
      <c r="N1276" s="196"/>
      <c r="O1276" s="196"/>
      <c r="P1276" s="196"/>
      <c r="Q1276" s="196"/>
      <c r="R1276" s="196"/>
      <c r="S1276" s="196"/>
      <c r="T1276" s="197"/>
      <c r="AT1276" s="192" t="s">
        <v>181</v>
      </c>
      <c r="AU1276" s="192" t="s">
        <v>179</v>
      </c>
      <c r="AV1276" s="190" t="s">
        <v>178</v>
      </c>
      <c r="AW1276" s="190" t="s">
        <v>36</v>
      </c>
      <c r="AX1276" s="190" t="s">
        <v>83</v>
      </c>
      <c r="AY1276" s="192" t="s">
        <v>171</v>
      </c>
    </row>
    <row r="1277" spans="1:65" s="92" customFormat="1" ht="16.5" customHeight="1">
      <c r="A1277" s="89"/>
      <c r="B1277" s="90"/>
      <c r="C1277" s="198" t="s">
        <v>1545</v>
      </c>
      <c r="D1277" s="198" t="s">
        <v>248</v>
      </c>
      <c r="E1277" s="199" t="s">
        <v>1536</v>
      </c>
      <c r="F1277" s="200" t="s">
        <v>1537</v>
      </c>
      <c r="G1277" s="201" t="s">
        <v>256</v>
      </c>
      <c r="H1277" s="202">
        <v>9.2</v>
      </c>
      <c r="I1277" s="78"/>
      <c r="J1277" s="203">
        <f>ROUND(I1277*H1277,2)</f>
        <v>0</v>
      </c>
      <c r="K1277" s="200" t="s">
        <v>177</v>
      </c>
      <c r="L1277" s="204"/>
      <c r="M1277" s="205" t="s">
        <v>3</v>
      </c>
      <c r="N1277" s="206" t="s">
        <v>47</v>
      </c>
      <c r="O1277" s="169"/>
      <c r="P1277" s="170">
        <f>O1277*H1277</f>
        <v>0</v>
      </c>
      <c r="Q1277" s="170">
        <v>0</v>
      </c>
      <c r="R1277" s="170">
        <f>Q1277*H1277</f>
        <v>0</v>
      </c>
      <c r="S1277" s="170">
        <v>0</v>
      </c>
      <c r="T1277" s="171">
        <f>S1277*H1277</f>
        <v>0</v>
      </c>
      <c r="U1277" s="89"/>
      <c r="V1277" s="89"/>
      <c r="W1277" s="89"/>
      <c r="X1277" s="89"/>
      <c r="Y1277" s="89"/>
      <c r="Z1277" s="89"/>
      <c r="AA1277" s="89"/>
      <c r="AB1277" s="89"/>
      <c r="AC1277" s="89"/>
      <c r="AD1277" s="89"/>
      <c r="AE1277" s="89"/>
      <c r="AR1277" s="172" t="s">
        <v>353</v>
      </c>
      <c r="AT1277" s="172" t="s">
        <v>248</v>
      </c>
      <c r="AU1277" s="172" t="s">
        <v>179</v>
      </c>
      <c r="AY1277" s="82" t="s">
        <v>171</v>
      </c>
      <c r="BE1277" s="173">
        <f>IF(N1277="základní",J1277,0)</f>
        <v>0</v>
      </c>
      <c r="BF1277" s="173">
        <f>IF(N1277="snížená",J1277,0)</f>
        <v>0</v>
      </c>
      <c r="BG1277" s="173">
        <f>IF(N1277="zákl. přenesená",J1277,0)</f>
        <v>0</v>
      </c>
      <c r="BH1277" s="173">
        <f>IF(N1277="sníž. přenesená",J1277,0)</f>
        <v>0</v>
      </c>
      <c r="BI1277" s="173">
        <f>IF(N1277="nulová",J1277,0)</f>
        <v>0</v>
      </c>
      <c r="BJ1277" s="82" t="s">
        <v>179</v>
      </c>
      <c r="BK1277" s="173">
        <f>ROUND(I1277*H1277,2)</f>
        <v>0</v>
      </c>
      <c r="BL1277" s="82" t="s">
        <v>261</v>
      </c>
      <c r="BM1277" s="172" t="s">
        <v>1546</v>
      </c>
    </row>
    <row r="1278" spans="1:65" s="92" customFormat="1" ht="21.75" customHeight="1">
      <c r="A1278" s="89"/>
      <c r="B1278" s="90"/>
      <c r="C1278" s="161" t="s">
        <v>1547</v>
      </c>
      <c r="D1278" s="161" t="s">
        <v>173</v>
      </c>
      <c r="E1278" s="162" t="s">
        <v>1548</v>
      </c>
      <c r="F1278" s="163" t="s">
        <v>1549</v>
      </c>
      <c r="G1278" s="164" t="s">
        <v>284</v>
      </c>
      <c r="H1278" s="165">
        <v>2</v>
      </c>
      <c r="I1278" s="75"/>
      <c r="J1278" s="166">
        <f>ROUND(I1278*H1278,2)</f>
        <v>0</v>
      </c>
      <c r="K1278" s="163" t="s">
        <v>3</v>
      </c>
      <c r="L1278" s="90"/>
      <c r="M1278" s="167" t="s">
        <v>3</v>
      </c>
      <c r="N1278" s="168" t="s">
        <v>47</v>
      </c>
      <c r="O1278" s="169"/>
      <c r="P1278" s="170">
        <f>O1278*H1278</f>
        <v>0</v>
      </c>
      <c r="Q1278" s="170">
        <v>0.00094</v>
      </c>
      <c r="R1278" s="170">
        <f>Q1278*H1278</f>
        <v>0.00188</v>
      </c>
      <c r="S1278" s="170">
        <v>0</v>
      </c>
      <c r="T1278" s="171">
        <f>S1278*H1278</f>
        <v>0</v>
      </c>
      <c r="U1278" s="89"/>
      <c r="V1278" s="89"/>
      <c r="W1278" s="89"/>
      <c r="X1278" s="89"/>
      <c r="Y1278" s="89"/>
      <c r="Z1278" s="89"/>
      <c r="AA1278" s="89"/>
      <c r="AB1278" s="89"/>
      <c r="AC1278" s="89"/>
      <c r="AD1278" s="89"/>
      <c r="AE1278" s="89"/>
      <c r="AR1278" s="172" t="s">
        <v>261</v>
      </c>
      <c r="AT1278" s="172" t="s">
        <v>173</v>
      </c>
      <c r="AU1278" s="172" t="s">
        <v>179</v>
      </c>
      <c r="AY1278" s="82" t="s">
        <v>171</v>
      </c>
      <c r="BE1278" s="173">
        <f>IF(N1278="základní",J1278,0)</f>
        <v>0</v>
      </c>
      <c r="BF1278" s="173">
        <f>IF(N1278="snížená",J1278,0)</f>
        <v>0</v>
      </c>
      <c r="BG1278" s="173">
        <f>IF(N1278="zákl. přenesená",J1278,0)</f>
        <v>0</v>
      </c>
      <c r="BH1278" s="173">
        <f>IF(N1278="sníž. přenesená",J1278,0)</f>
        <v>0</v>
      </c>
      <c r="BI1278" s="173">
        <f>IF(N1278="nulová",J1278,0)</f>
        <v>0</v>
      </c>
      <c r="BJ1278" s="82" t="s">
        <v>179</v>
      </c>
      <c r="BK1278" s="173">
        <f>ROUND(I1278*H1278,2)</f>
        <v>0</v>
      </c>
      <c r="BL1278" s="82" t="s">
        <v>261</v>
      </c>
      <c r="BM1278" s="172" t="s">
        <v>1550</v>
      </c>
    </row>
    <row r="1279" spans="2:51" s="174" customFormat="1" ht="12">
      <c r="B1279" s="175"/>
      <c r="D1279" s="176" t="s">
        <v>181</v>
      </c>
      <c r="E1279" s="177" t="s">
        <v>3</v>
      </c>
      <c r="F1279" s="178" t="s">
        <v>1551</v>
      </c>
      <c r="H1279" s="177" t="s">
        <v>3</v>
      </c>
      <c r="L1279" s="175"/>
      <c r="M1279" s="179"/>
      <c r="N1279" s="180"/>
      <c r="O1279" s="180"/>
      <c r="P1279" s="180"/>
      <c r="Q1279" s="180"/>
      <c r="R1279" s="180"/>
      <c r="S1279" s="180"/>
      <c r="T1279" s="181"/>
      <c r="AT1279" s="177" t="s">
        <v>181</v>
      </c>
      <c r="AU1279" s="177" t="s">
        <v>179</v>
      </c>
      <c r="AV1279" s="174" t="s">
        <v>83</v>
      </c>
      <c r="AW1279" s="174" t="s">
        <v>36</v>
      </c>
      <c r="AX1279" s="174" t="s">
        <v>75</v>
      </c>
      <c r="AY1279" s="177" t="s">
        <v>171</v>
      </c>
    </row>
    <row r="1280" spans="2:51" s="182" customFormat="1" ht="12">
      <c r="B1280" s="183"/>
      <c r="D1280" s="176" t="s">
        <v>181</v>
      </c>
      <c r="E1280" s="184" t="s">
        <v>3</v>
      </c>
      <c r="F1280" s="185" t="s">
        <v>530</v>
      </c>
      <c r="H1280" s="186">
        <v>2</v>
      </c>
      <c r="L1280" s="183"/>
      <c r="M1280" s="187"/>
      <c r="N1280" s="188"/>
      <c r="O1280" s="188"/>
      <c r="P1280" s="188"/>
      <c r="Q1280" s="188"/>
      <c r="R1280" s="188"/>
      <c r="S1280" s="188"/>
      <c r="T1280" s="189"/>
      <c r="AT1280" s="184" t="s">
        <v>181</v>
      </c>
      <c r="AU1280" s="184" t="s">
        <v>179</v>
      </c>
      <c r="AV1280" s="182" t="s">
        <v>179</v>
      </c>
      <c r="AW1280" s="182" t="s">
        <v>36</v>
      </c>
      <c r="AX1280" s="182" t="s">
        <v>75</v>
      </c>
      <c r="AY1280" s="184" t="s">
        <v>171</v>
      </c>
    </row>
    <row r="1281" spans="2:51" s="190" customFormat="1" ht="12">
      <c r="B1281" s="191"/>
      <c r="D1281" s="176" t="s">
        <v>181</v>
      </c>
      <c r="E1281" s="192" t="s">
        <v>3</v>
      </c>
      <c r="F1281" s="193" t="s">
        <v>184</v>
      </c>
      <c r="H1281" s="194">
        <v>2</v>
      </c>
      <c r="L1281" s="191"/>
      <c r="M1281" s="195"/>
      <c r="N1281" s="196"/>
      <c r="O1281" s="196"/>
      <c r="P1281" s="196"/>
      <c r="Q1281" s="196"/>
      <c r="R1281" s="196"/>
      <c r="S1281" s="196"/>
      <c r="T1281" s="197"/>
      <c r="AT1281" s="192" t="s">
        <v>181</v>
      </c>
      <c r="AU1281" s="192" t="s">
        <v>179</v>
      </c>
      <c r="AV1281" s="190" t="s">
        <v>178</v>
      </c>
      <c r="AW1281" s="190" t="s">
        <v>36</v>
      </c>
      <c r="AX1281" s="190" t="s">
        <v>83</v>
      </c>
      <c r="AY1281" s="192" t="s">
        <v>171</v>
      </c>
    </row>
    <row r="1282" spans="1:65" s="92" customFormat="1" ht="16.5" customHeight="1">
      <c r="A1282" s="89"/>
      <c r="B1282" s="90"/>
      <c r="C1282" s="198" t="s">
        <v>1552</v>
      </c>
      <c r="D1282" s="198" t="s">
        <v>248</v>
      </c>
      <c r="E1282" s="199" t="s">
        <v>1553</v>
      </c>
      <c r="F1282" s="200" t="s">
        <v>1554</v>
      </c>
      <c r="G1282" s="201" t="s">
        <v>284</v>
      </c>
      <c r="H1282" s="202">
        <v>2</v>
      </c>
      <c r="I1282" s="78"/>
      <c r="J1282" s="203">
        <f>ROUND(I1282*H1282,2)</f>
        <v>0</v>
      </c>
      <c r="K1282" s="200" t="s">
        <v>3</v>
      </c>
      <c r="L1282" s="204"/>
      <c r="M1282" s="205" t="s">
        <v>3</v>
      </c>
      <c r="N1282" s="206" t="s">
        <v>47</v>
      </c>
      <c r="O1282" s="169"/>
      <c r="P1282" s="170">
        <f>O1282*H1282</f>
        <v>0</v>
      </c>
      <c r="Q1282" s="170">
        <v>0.03</v>
      </c>
      <c r="R1282" s="170">
        <f>Q1282*H1282</f>
        <v>0.06</v>
      </c>
      <c r="S1282" s="170">
        <v>0</v>
      </c>
      <c r="T1282" s="171">
        <f>S1282*H1282</f>
        <v>0</v>
      </c>
      <c r="U1282" s="89"/>
      <c r="V1282" s="89"/>
      <c r="W1282" s="89"/>
      <c r="X1282" s="89"/>
      <c r="Y1282" s="89"/>
      <c r="Z1282" s="89"/>
      <c r="AA1282" s="89"/>
      <c r="AB1282" s="89"/>
      <c r="AC1282" s="89"/>
      <c r="AD1282" s="89"/>
      <c r="AE1282" s="89"/>
      <c r="AR1282" s="172" t="s">
        <v>353</v>
      </c>
      <c r="AT1282" s="172" t="s">
        <v>248</v>
      </c>
      <c r="AU1282" s="172" t="s">
        <v>179</v>
      </c>
      <c r="AY1282" s="82" t="s">
        <v>171</v>
      </c>
      <c r="BE1282" s="173">
        <f>IF(N1282="základní",J1282,0)</f>
        <v>0</v>
      </c>
      <c r="BF1282" s="173">
        <f>IF(N1282="snížená",J1282,0)</f>
        <v>0</v>
      </c>
      <c r="BG1282" s="173">
        <f>IF(N1282="zákl. přenesená",J1282,0)</f>
        <v>0</v>
      </c>
      <c r="BH1282" s="173">
        <f>IF(N1282="sníž. přenesená",J1282,0)</f>
        <v>0</v>
      </c>
      <c r="BI1282" s="173">
        <f>IF(N1282="nulová",J1282,0)</f>
        <v>0</v>
      </c>
      <c r="BJ1282" s="82" t="s">
        <v>179</v>
      </c>
      <c r="BK1282" s="173">
        <f>ROUND(I1282*H1282,2)</f>
        <v>0</v>
      </c>
      <c r="BL1282" s="82" t="s">
        <v>261</v>
      </c>
      <c r="BM1282" s="172" t="s">
        <v>1555</v>
      </c>
    </row>
    <row r="1283" spans="1:47" s="92" customFormat="1" ht="126.75">
      <c r="A1283" s="89"/>
      <c r="B1283" s="90"/>
      <c r="C1283" s="89"/>
      <c r="D1283" s="176" t="s">
        <v>859</v>
      </c>
      <c r="E1283" s="89"/>
      <c r="F1283" s="215" t="s">
        <v>1556</v>
      </c>
      <c r="G1283" s="89"/>
      <c r="H1283" s="89"/>
      <c r="I1283" s="89"/>
      <c r="J1283" s="89"/>
      <c r="K1283" s="89"/>
      <c r="L1283" s="90"/>
      <c r="M1283" s="216"/>
      <c r="N1283" s="217"/>
      <c r="O1283" s="169"/>
      <c r="P1283" s="169"/>
      <c r="Q1283" s="169"/>
      <c r="R1283" s="169"/>
      <c r="S1283" s="169"/>
      <c r="T1283" s="218"/>
      <c r="U1283" s="89"/>
      <c r="V1283" s="89"/>
      <c r="W1283" s="89"/>
      <c r="X1283" s="89"/>
      <c r="Y1283" s="89"/>
      <c r="Z1283" s="89"/>
      <c r="AA1283" s="89"/>
      <c r="AB1283" s="89"/>
      <c r="AC1283" s="89"/>
      <c r="AD1283" s="89"/>
      <c r="AE1283" s="89"/>
      <c r="AT1283" s="82" t="s">
        <v>859</v>
      </c>
      <c r="AU1283" s="82" t="s">
        <v>179</v>
      </c>
    </row>
    <row r="1284" spans="1:65" s="92" customFormat="1" ht="16.5" customHeight="1">
      <c r="A1284" s="89"/>
      <c r="B1284" s="90"/>
      <c r="C1284" s="161" t="s">
        <v>1557</v>
      </c>
      <c r="D1284" s="161" t="s">
        <v>173</v>
      </c>
      <c r="E1284" s="162" t="s">
        <v>1558</v>
      </c>
      <c r="F1284" s="163" t="s">
        <v>1559</v>
      </c>
      <c r="G1284" s="164" t="s">
        <v>284</v>
      </c>
      <c r="H1284" s="165">
        <v>2</v>
      </c>
      <c r="I1284" s="75"/>
      <c r="J1284" s="166">
        <f>ROUND(I1284*H1284,2)</f>
        <v>0</v>
      </c>
      <c r="K1284" s="163" t="s">
        <v>3</v>
      </c>
      <c r="L1284" s="90"/>
      <c r="M1284" s="167" t="s">
        <v>3</v>
      </c>
      <c r="N1284" s="168" t="s">
        <v>47</v>
      </c>
      <c r="O1284" s="169"/>
      <c r="P1284" s="170">
        <f>O1284*H1284</f>
        <v>0</v>
      </c>
      <c r="Q1284" s="170">
        <v>0.00073</v>
      </c>
      <c r="R1284" s="170">
        <f>Q1284*H1284</f>
        <v>0.00146</v>
      </c>
      <c r="S1284" s="170">
        <v>0</v>
      </c>
      <c r="T1284" s="171">
        <f>S1284*H1284</f>
        <v>0</v>
      </c>
      <c r="U1284" s="89"/>
      <c r="V1284" s="89"/>
      <c r="W1284" s="89"/>
      <c r="X1284" s="89"/>
      <c r="Y1284" s="89"/>
      <c r="Z1284" s="89"/>
      <c r="AA1284" s="89"/>
      <c r="AB1284" s="89"/>
      <c r="AC1284" s="89"/>
      <c r="AD1284" s="89"/>
      <c r="AE1284" s="89"/>
      <c r="AR1284" s="172" t="s">
        <v>261</v>
      </c>
      <c r="AT1284" s="172" t="s">
        <v>173</v>
      </c>
      <c r="AU1284" s="172" t="s">
        <v>179</v>
      </c>
      <c r="AY1284" s="82" t="s">
        <v>171</v>
      </c>
      <c r="BE1284" s="173">
        <f>IF(N1284="základní",J1284,0)</f>
        <v>0</v>
      </c>
      <c r="BF1284" s="173">
        <f>IF(N1284="snížená",J1284,0)</f>
        <v>0</v>
      </c>
      <c r="BG1284" s="173">
        <f>IF(N1284="zákl. přenesená",J1284,0)</f>
        <v>0</v>
      </c>
      <c r="BH1284" s="173">
        <f>IF(N1284="sníž. přenesená",J1284,0)</f>
        <v>0</v>
      </c>
      <c r="BI1284" s="173">
        <f>IF(N1284="nulová",J1284,0)</f>
        <v>0</v>
      </c>
      <c r="BJ1284" s="82" t="s">
        <v>179</v>
      </c>
      <c r="BK1284" s="173">
        <f>ROUND(I1284*H1284,2)</f>
        <v>0</v>
      </c>
      <c r="BL1284" s="82" t="s">
        <v>261</v>
      </c>
      <c r="BM1284" s="172" t="s">
        <v>1560</v>
      </c>
    </row>
    <row r="1285" spans="2:51" s="174" customFormat="1" ht="12">
      <c r="B1285" s="175"/>
      <c r="D1285" s="176" t="s">
        <v>181</v>
      </c>
      <c r="E1285" s="177" t="s">
        <v>3</v>
      </c>
      <c r="F1285" s="178" t="s">
        <v>1561</v>
      </c>
      <c r="H1285" s="177" t="s">
        <v>3</v>
      </c>
      <c r="L1285" s="175"/>
      <c r="M1285" s="179"/>
      <c r="N1285" s="180"/>
      <c r="O1285" s="180"/>
      <c r="P1285" s="180"/>
      <c r="Q1285" s="180"/>
      <c r="R1285" s="180"/>
      <c r="S1285" s="180"/>
      <c r="T1285" s="181"/>
      <c r="AT1285" s="177" t="s">
        <v>181</v>
      </c>
      <c r="AU1285" s="177" t="s">
        <v>179</v>
      </c>
      <c r="AV1285" s="174" t="s">
        <v>83</v>
      </c>
      <c r="AW1285" s="174" t="s">
        <v>36</v>
      </c>
      <c r="AX1285" s="174" t="s">
        <v>75</v>
      </c>
      <c r="AY1285" s="177" t="s">
        <v>171</v>
      </c>
    </row>
    <row r="1286" spans="2:51" s="182" customFormat="1" ht="12">
      <c r="B1286" s="183"/>
      <c r="D1286" s="176" t="s">
        <v>181</v>
      </c>
      <c r="E1286" s="184" t="s">
        <v>3</v>
      </c>
      <c r="F1286" s="185" t="s">
        <v>530</v>
      </c>
      <c r="H1286" s="186">
        <v>2</v>
      </c>
      <c r="L1286" s="183"/>
      <c r="M1286" s="187"/>
      <c r="N1286" s="188"/>
      <c r="O1286" s="188"/>
      <c r="P1286" s="188"/>
      <c r="Q1286" s="188"/>
      <c r="R1286" s="188"/>
      <c r="S1286" s="188"/>
      <c r="T1286" s="189"/>
      <c r="AT1286" s="184" t="s">
        <v>181</v>
      </c>
      <c r="AU1286" s="184" t="s">
        <v>179</v>
      </c>
      <c r="AV1286" s="182" t="s">
        <v>179</v>
      </c>
      <c r="AW1286" s="182" t="s">
        <v>36</v>
      </c>
      <c r="AX1286" s="182" t="s">
        <v>75</v>
      </c>
      <c r="AY1286" s="184" t="s">
        <v>171</v>
      </c>
    </row>
    <row r="1287" spans="2:51" s="190" customFormat="1" ht="12">
      <c r="B1287" s="191"/>
      <c r="D1287" s="176" t="s">
        <v>181</v>
      </c>
      <c r="E1287" s="192" t="s">
        <v>3</v>
      </c>
      <c r="F1287" s="193" t="s">
        <v>184</v>
      </c>
      <c r="H1287" s="194">
        <v>2</v>
      </c>
      <c r="L1287" s="191"/>
      <c r="M1287" s="195"/>
      <c r="N1287" s="196"/>
      <c r="O1287" s="196"/>
      <c r="P1287" s="196"/>
      <c r="Q1287" s="196"/>
      <c r="R1287" s="196"/>
      <c r="S1287" s="196"/>
      <c r="T1287" s="197"/>
      <c r="AT1287" s="192" t="s">
        <v>181</v>
      </c>
      <c r="AU1287" s="192" t="s">
        <v>179</v>
      </c>
      <c r="AV1287" s="190" t="s">
        <v>178</v>
      </c>
      <c r="AW1287" s="190" t="s">
        <v>36</v>
      </c>
      <c r="AX1287" s="190" t="s">
        <v>83</v>
      </c>
      <c r="AY1287" s="192" t="s">
        <v>171</v>
      </c>
    </row>
    <row r="1288" spans="1:65" s="92" customFormat="1" ht="16.5" customHeight="1">
      <c r="A1288" s="89"/>
      <c r="B1288" s="90"/>
      <c r="C1288" s="198" t="s">
        <v>1562</v>
      </c>
      <c r="D1288" s="198" t="s">
        <v>248</v>
      </c>
      <c r="E1288" s="199" t="s">
        <v>1563</v>
      </c>
      <c r="F1288" s="200" t="s">
        <v>1554</v>
      </c>
      <c r="G1288" s="201" t="s">
        <v>284</v>
      </c>
      <c r="H1288" s="202">
        <v>2</v>
      </c>
      <c r="I1288" s="78"/>
      <c r="J1288" s="203">
        <f>ROUND(I1288*H1288,2)</f>
        <v>0</v>
      </c>
      <c r="K1288" s="200" t="s">
        <v>3</v>
      </c>
      <c r="L1288" s="204"/>
      <c r="M1288" s="205" t="s">
        <v>3</v>
      </c>
      <c r="N1288" s="206" t="s">
        <v>47</v>
      </c>
      <c r="O1288" s="169"/>
      <c r="P1288" s="170">
        <f>O1288*H1288</f>
        <v>0</v>
      </c>
      <c r="Q1288" s="170">
        <v>0.03</v>
      </c>
      <c r="R1288" s="170">
        <f>Q1288*H1288</f>
        <v>0.06</v>
      </c>
      <c r="S1288" s="170">
        <v>0</v>
      </c>
      <c r="T1288" s="171">
        <f>S1288*H1288</f>
        <v>0</v>
      </c>
      <c r="U1288" s="89"/>
      <c r="V1288" s="89"/>
      <c r="W1288" s="89"/>
      <c r="X1288" s="89"/>
      <c r="Y1288" s="89"/>
      <c r="Z1288" s="89"/>
      <c r="AA1288" s="89"/>
      <c r="AB1288" s="89"/>
      <c r="AC1288" s="89"/>
      <c r="AD1288" s="89"/>
      <c r="AE1288" s="89"/>
      <c r="AR1288" s="172" t="s">
        <v>353</v>
      </c>
      <c r="AT1288" s="172" t="s">
        <v>248</v>
      </c>
      <c r="AU1288" s="172" t="s">
        <v>179</v>
      </c>
      <c r="AY1288" s="82" t="s">
        <v>171</v>
      </c>
      <c r="BE1288" s="173">
        <f>IF(N1288="základní",J1288,0)</f>
        <v>0</v>
      </c>
      <c r="BF1288" s="173">
        <f>IF(N1288="snížená",J1288,0)</f>
        <v>0</v>
      </c>
      <c r="BG1288" s="173">
        <f>IF(N1288="zákl. přenesená",J1288,0)</f>
        <v>0</v>
      </c>
      <c r="BH1288" s="173">
        <f>IF(N1288="sníž. přenesená",J1288,0)</f>
        <v>0</v>
      </c>
      <c r="BI1288" s="173">
        <f>IF(N1288="nulová",J1288,0)</f>
        <v>0</v>
      </c>
      <c r="BJ1288" s="82" t="s">
        <v>179</v>
      </c>
      <c r="BK1288" s="173">
        <f>ROUND(I1288*H1288,2)</f>
        <v>0</v>
      </c>
      <c r="BL1288" s="82" t="s">
        <v>261</v>
      </c>
      <c r="BM1288" s="172" t="s">
        <v>1564</v>
      </c>
    </row>
    <row r="1289" spans="1:47" s="92" customFormat="1" ht="126.75">
      <c r="A1289" s="89"/>
      <c r="B1289" s="90"/>
      <c r="C1289" s="89"/>
      <c r="D1289" s="176" t="s">
        <v>859</v>
      </c>
      <c r="E1289" s="89"/>
      <c r="F1289" s="215" t="s">
        <v>1556</v>
      </c>
      <c r="G1289" s="89"/>
      <c r="H1289" s="89"/>
      <c r="I1289" s="89"/>
      <c r="J1289" s="89"/>
      <c r="K1289" s="89"/>
      <c r="L1289" s="90"/>
      <c r="M1289" s="216"/>
      <c r="N1289" s="217"/>
      <c r="O1289" s="169"/>
      <c r="P1289" s="169"/>
      <c r="Q1289" s="169"/>
      <c r="R1289" s="169"/>
      <c r="S1289" s="169"/>
      <c r="T1289" s="218"/>
      <c r="U1289" s="89"/>
      <c r="V1289" s="89"/>
      <c r="W1289" s="89"/>
      <c r="X1289" s="89"/>
      <c r="Y1289" s="89"/>
      <c r="Z1289" s="89"/>
      <c r="AA1289" s="89"/>
      <c r="AB1289" s="89"/>
      <c r="AC1289" s="89"/>
      <c r="AD1289" s="89"/>
      <c r="AE1289" s="89"/>
      <c r="AT1289" s="82" t="s">
        <v>859</v>
      </c>
      <c r="AU1289" s="82" t="s">
        <v>179</v>
      </c>
    </row>
    <row r="1290" spans="1:65" s="92" customFormat="1" ht="16.5" customHeight="1">
      <c r="A1290" s="89"/>
      <c r="B1290" s="90"/>
      <c r="C1290" s="161" t="s">
        <v>1565</v>
      </c>
      <c r="D1290" s="161" t="s">
        <v>173</v>
      </c>
      <c r="E1290" s="162" t="s">
        <v>1566</v>
      </c>
      <c r="F1290" s="163" t="s">
        <v>1567</v>
      </c>
      <c r="G1290" s="164" t="s">
        <v>284</v>
      </c>
      <c r="H1290" s="165">
        <v>2</v>
      </c>
      <c r="I1290" s="75"/>
      <c r="J1290" s="166">
        <f>ROUND(I1290*H1290,2)</f>
        <v>0</v>
      </c>
      <c r="K1290" s="163" t="s">
        <v>3</v>
      </c>
      <c r="L1290" s="90"/>
      <c r="M1290" s="167" t="s">
        <v>3</v>
      </c>
      <c r="N1290" s="168" t="s">
        <v>47</v>
      </c>
      <c r="O1290" s="169"/>
      <c r="P1290" s="170">
        <f>O1290*H1290</f>
        <v>0</v>
      </c>
      <c r="Q1290" s="170">
        <v>0</v>
      </c>
      <c r="R1290" s="170">
        <f>Q1290*H1290</f>
        <v>0</v>
      </c>
      <c r="S1290" s="170">
        <v>0</v>
      </c>
      <c r="T1290" s="171">
        <f>S1290*H1290</f>
        <v>0</v>
      </c>
      <c r="U1290" s="89"/>
      <c r="V1290" s="89"/>
      <c r="W1290" s="89"/>
      <c r="X1290" s="89"/>
      <c r="Y1290" s="89"/>
      <c r="Z1290" s="89"/>
      <c r="AA1290" s="89"/>
      <c r="AB1290" s="89"/>
      <c r="AC1290" s="89"/>
      <c r="AD1290" s="89"/>
      <c r="AE1290" s="89"/>
      <c r="AR1290" s="172" t="s">
        <v>261</v>
      </c>
      <c r="AT1290" s="172" t="s">
        <v>173</v>
      </c>
      <c r="AU1290" s="172" t="s">
        <v>179</v>
      </c>
      <c r="AY1290" s="82" t="s">
        <v>171</v>
      </c>
      <c r="BE1290" s="173">
        <f>IF(N1290="základní",J1290,0)</f>
        <v>0</v>
      </c>
      <c r="BF1290" s="173">
        <f>IF(N1290="snížená",J1290,0)</f>
        <v>0</v>
      </c>
      <c r="BG1290" s="173">
        <f>IF(N1290="zákl. přenesená",J1290,0)</f>
        <v>0</v>
      </c>
      <c r="BH1290" s="173">
        <f>IF(N1290="sníž. přenesená",J1290,0)</f>
        <v>0</v>
      </c>
      <c r="BI1290" s="173">
        <f>IF(N1290="nulová",J1290,0)</f>
        <v>0</v>
      </c>
      <c r="BJ1290" s="82" t="s">
        <v>179</v>
      </c>
      <c r="BK1290" s="173">
        <f>ROUND(I1290*H1290,2)</f>
        <v>0</v>
      </c>
      <c r="BL1290" s="82" t="s">
        <v>261</v>
      </c>
      <c r="BM1290" s="172" t="s">
        <v>1568</v>
      </c>
    </row>
    <row r="1291" spans="2:51" s="174" customFormat="1" ht="12">
      <c r="B1291" s="175"/>
      <c r="D1291" s="176" t="s">
        <v>181</v>
      </c>
      <c r="E1291" s="177" t="s">
        <v>3</v>
      </c>
      <c r="F1291" s="178" t="s">
        <v>1569</v>
      </c>
      <c r="H1291" s="177" t="s">
        <v>3</v>
      </c>
      <c r="L1291" s="175"/>
      <c r="M1291" s="179"/>
      <c r="N1291" s="180"/>
      <c r="O1291" s="180"/>
      <c r="P1291" s="180"/>
      <c r="Q1291" s="180"/>
      <c r="R1291" s="180"/>
      <c r="S1291" s="180"/>
      <c r="T1291" s="181"/>
      <c r="AT1291" s="177" t="s">
        <v>181</v>
      </c>
      <c r="AU1291" s="177" t="s">
        <v>179</v>
      </c>
      <c r="AV1291" s="174" t="s">
        <v>83</v>
      </c>
      <c r="AW1291" s="174" t="s">
        <v>36</v>
      </c>
      <c r="AX1291" s="174" t="s">
        <v>75</v>
      </c>
      <c r="AY1291" s="177" t="s">
        <v>171</v>
      </c>
    </row>
    <row r="1292" spans="2:51" s="182" customFormat="1" ht="12">
      <c r="B1292" s="183"/>
      <c r="D1292" s="176" t="s">
        <v>181</v>
      </c>
      <c r="E1292" s="184" t="s">
        <v>3</v>
      </c>
      <c r="F1292" s="185" t="s">
        <v>530</v>
      </c>
      <c r="H1292" s="186">
        <v>2</v>
      </c>
      <c r="L1292" s="183"/>
      <c r="M1292" s="187"/>
      <c r="N1292" s="188"/>
      <c r="O1292" s="188"/>
      <c r="P1292" s="188"/>
      <c r="Q1292" s="188"/>
      <c r="R1292" s="188"/>
      <c r="S1292" s="188"/>
      <c r="T1292" s="189"/>
      <c r="AT1292" s="184" t="s">
        <v>181</v>
      </c>
      <c r="AU1292" s="184" t="s">
        <v>179</v>
      </c>
      <c r="AV1292" s="182" t="s">
        <v>179</v>
      </c>
      <c r="AW1292" s="182" t="s">
        <v>36</v>
      </c>
      <c r="AX1292" s="182" t="s">
        <v>75</v>
      </c>
      <c r="AY1292" s="184" t="s">
        <v>171</v>
      </c>
    </row>
    <row r="1293" spans="2:51" s="190" customFormat="1" ht="12">
      <c r="B1293" s="191"/>
      <c r="D1293" s="176" t="s">
        <v>181</v>
      </c>
      <c r="E1293" s="192" t="s">
        <v>3</v>
      </c>
      <c r="F1293" s="193" t="s">
        <v>184</v>
      </c>
      <c r="H1293" s="194">
        <v>2</v>
      </c>
      <c r="L1293" s="191"/>
      <c r="M1293" s="195"/>
      <c r="N1293" s="196"/>
      <c r="O1293" s="196"/>
      <c r="P1293" s="196"/>
      <c r="Q1293" s="196"/>
      <c r="R1293" s="196"/>
      <c r="S1293" s="196"/>
      <c r="T1293" s="197"/>
      <c r="AT1293" s="192" t="s">
        <v>181</v>
      </c>
      <c r="AU1293" s="192" t="s">
        <v>179</v>
      </c>
      <c r="AV1293" s="190" t="s">
        <v>178</v>
      </c>
      <c r="AW1293" s="190" t="s">
        <v>36</v>
      </c>
      <c r="AX1293" s="190" t="s">
        <v>83</v>
      </c>
      <c r="AY1293" s="192" t="s">
        <v>171</v>
      </c>
    </row>
    <row r="1294" spans="1:65" s="92" customFormat="1" ht="16.5" customHeight="1">
      <c r="A1294" s="89"/>
      <c r="B1294" s="90"/>
      <c r="C1294" s="198" t="s">
        <v>1570</v>
      </c>
      <c r="D1294" s="198" t="s">
        <v>248</v>
      </c>
      <c r="E1294" s="199" t="s">
        <v>1571</v>
      </c>
      <c r="F1294" s="200" t="s">
        <v>1572</v>
      </c>
      <c r="G1294" s="201" t="s">
        <v>284</v>
      </c>
      <c r="H1294" s="202">
        <v>2</v>
      </c>
      <c r="I1294" s="78"/>
      <c r="J1294" s="203">
        <f>ROUND(I1294*H1294,2)</f>
        <v>0</v>
      </c>
      <c r="K1294" s="200" t="s">
        <v>3</v>
      </c>
      <c r="L1294" s="204"/>
      <c r="M1294" s="205" t="s">
        <v>3</v>
      </c>
      <c r="N1294" s="206" t="s">
        <v>47</v>
      </c>
      <c r="O1294" s="169"/>
      <c r="P1294" s="170">
        <f>O1294*H1294</f>
        <v>0</v>
      </c>
      <c r="Q1294" s="170">
        <v>0.042</v>
      </c>
      <c r="R1294" s="170">
        <f>Q1294*H1294</f>
        <v>0.084</v>
      </c>
      <c r="S1294" s="170">
        <v>0</v>
      </c>
      <c r="T1294" s="171">
        <f>S1294*H1294</f>
        <v>0</v>
      </c>
      <c r="U1294" s="89"/>
      <c r="V1294" s="89"/>
      <c r="W1294" s="89"/>
      <c r="X1294" s="89"/>
      <c r="Y1294" s="89"/>
      <c r="Z1294" s="89"/>
      <c r="AA1294" s="89"/>
      <c r="AB1294" s="89"/>
      <c r="AC1294" s="89"/>
      <c r="AD1294" s="89"/>
      <c r="AE1294" s="89"/>
      <c r="AR1294" s="172" t="s">
        <v>353</v>
      </c>
      <c r="AT1294" s="172" t="s">
        <v>248</v>
      </c>
      <c r="AU1294" s="172" t="s">
        <v>179</v>
      </c>
      <c r="AY1294" s="82" t="s">
        <v>171</v>
      </c>
      <c r="BE1294" s="173">
        <f>IF(N1294="základní",J1294,0)</f>
        <v>0</v>
      </c>
      <c r="BF1294" s="173">
        <f>IF(N1294="snížená",J1294,0)</f>
        <v>0</v>
      </c>
      <c r="BG1294" s="173">
        <f>IF(N1294="zákl. přenesená",J1294,0)</f>
        <v>0</v>
      </c>
      <c r="BH1294" s="173">
        <f>IF(N1294="sníž. přenesená",J1294,0)</f>
        <v>0</v>
      </c>
      <c r="BI1294" s="173">
        <f>IF(N1294="nulová",J1294,0)</f>
        <v>0</v>
      </c>
      <c r="BJ1294" s="82" t="s">
        <v>179</v>
      </c>
      <c r="BK1294" s="173">
        <f>ROUND(I1294*H1294,2)</f>
        <v>0</v>
      </c>
      <c r="BL1294" s="82" t="s">
        <v>261</v>
      </c>
      <c r="BM1294" s="172" t="s">
        <v>1573</v>
      </c>
    </row>
    <row r="1295" spans="1:47" s="92" customFormat="1" ht="117">
      <c r="A1295" s="89"/>
      <c r="B1295" s="90"/>
      <c r="C1295" s="89"/>
      <c r="D1295" s="176" t="s">
        <v>859</v>
      </c>
      <c r="E1295" s="89"/>
      <c r="F1295" s="215" t="s">
        <v>1574</v>
      </c>
      <c r="G1295" s="89"/>
      <c r="H1295" s="89"/>
      <c r="I1295" s="89"/>
      <c r="J1295" s="89"/>
      <c r="K1295" s="89"/>
      <c r="L1295" s="90"/>
      <c r="M1295" s="216"/>
      <c r="N1295" s="217"/>
      <c r="O1295" s="169"/>
      <c r="P1295" s="169"/>
      <c r="Q1295" s="169"/>
      <c r="R1295" s="169"/>
      <c r="S1295" s="169"/>
      <c r="T1295" s="218"/>
      <c r="U1295" s="89"/>
      <c r="V1295" s="89"/>
      <c r="W1295" s="89"/>
      <c r="X1295" s="89"/>
      <c r="Y1295" s="89"/>
      <c r="Z1295" s="89"/>
      <c r="AA1295" s="89"/>
      <c r="AB1295" s="89"/>
      <c r="AC1295" s="89"/>
      <c r="AD1295" s="89"/>
      <c r="AE1295" s="89"/>
      <c r="AT1295" s="82" t="s">
        <v>859</v>
      </c>
      <c r="AU1295" s="82" t="s">
        <v>179</v>
      </c>
    </row>
    <row r="1296" spans="1:65" s="92" customFormat="1" ht="16.5" customHeight="1">
      <c r="A1296" s="89"/>
      <c r="B1296" s="90"/>
      <c r="C1296" s="161" t="s">
        <v>1575</v>
      </c>
      <c r="D1296" s="161" t="s">
        <v>173</v>
      </c>
      <c r="E1296" s="162" t="s">
        <v>1576</v>
      </c>
      <c r="F1296" s="163" t="s">
        <v>1577</v>
      </c>
      <c r="G1296" s="164" t="s">
        <v>284</v>
      </c>
      <c r="H1296" s="165">
        <v>3</v>
      </c>
      <c r="I1296" s="75"/>
      <c r="J1296" s="166">
        <f>ROUND(I1296*H1296,2)</f>
        <v>0</v>
      </c>
      <c r="K1296" s="163" t="s">
        <v>3</v>
      </c>
      <c r="L1296" s="90"/>
      <c r="M1296" s="167" t="s">
        <v>3</v>
      </c>
      <c r="N1296" s="168" t="s">
        <v>47</v>
      </c>
      <c r="O1296" s="169"/>
      <c r="P1296" s="170">
        <f>O1296*H1296</f>
        <v>0</v>
      </c>
      <c r="Q1296" s="170">
        <v>0</v>
      </c>
      <c r="R1296" s="170">
        <f>Q1296*H1296</f>
        <v>0</v>
      </c>
      <c r="S1296" s="170">
        <v>0</v>
      </c>
      <c r="T1296" s="171">
        <f>S1296*H1296</f>
        <v>0</v>
      </c>
      <c r="U1296" s="89"/>
      <c r="V1296" s="89"/>
      <c r="W1296" s="89"/>
      <c r="X1296" s="89"/>
      <c r="Y1296" s="89"/>
      <c r="Z1296" s="89"/>
      <c r="AA1296" s="89"/>
      <c r="AB1296" s="89"/>
      <c r="AC1296" s="89"/>
      <c r="AD1296" s="89"/>
      <c r="AE1296" s="89"/>
      <c r="AR1296" s="172" t="s">
        <v>261</v>
      </c>
      <c r="AT1296" s="172" t="s">
        <v>173</v>
      </c>
      <c r="AU1296" s="172" t="s">
        <v>179</v>
      </c>
      <c r="AY1296" s="82" t="s">
        <v>171</v>
      </c>
      <c r="BE1296" s="173">
        <f>IF(N1296="základní",J1296,0)</f>
        <v>0</v>
      </c>
      <c r="BF1296" s="173">
        <f>IF(N1296="snížená",J1296,0)</f>
        <v>0</v>
      </c>
      <c r="BG1296" s="173">
        <f>IF(N1296="zákl. přenesená",J1296,0)</f>
        <v>0</v>
      </c>
      <c r="BH1296" s="173">
        <f>IF(N1296="sníž. přenesená",J1296,0)</f>
        <v>0</v>
      </c>
      <c r="BI1296" s="173">
        <f>IF(N1296="nulová",J1296,0)</f>
        <v>0</v>
      </c>
      <c r="BJ1296" s="82" t="s">
        <v>179</v>
      </c>
      <c r="BK1296" s="173">
        <f>ROUND(I1296*H1296,2)</f>
        <v>0</v>
      </c>
      <c r="BL1296" s="82" t="s">
        <v>261</v>
      </c>
      <c r="BM1296" s="172" t="s">
        <v>1578</v>
      </c>
    </row>
    <row r="1297" spans="2:51" s="174" customFormat="1" ht="12">
      <c r="B1297" s="175"/>
      <c r="D1297" s="176" t="s">
        <v>181</v>
      </c>
      <c r="E1297" s="177" t="s">
        <v>3</v>
      </c>
      <c r="F1297" s="178" t="s">
        <v>1579</v>
      </c>
      <c r="H1297" s="177" t="s">
        <v>3</v>
      </c>
      <c r="L1297" s="175"/>
      <c r="M1297" s="179"/>
      <c r="N1297" s="180"/>
      <c r="O1297" s="180"/>
      <c r="P1297" s="180"/>
      <c r="Q1297" s="180"/>
      <c r="R1297" s="180"/>
      <c r="S1297" s="180"/>
      <c r="T1297" s="181"/>
      <c r="AT1297" s="177" t="s">
        <v>181</v>
      </c>
      <c r="AU1297" s="177" t="s">
        <v>179</v>
      </c>
      <c r="AV1297" s="174" t="s">
        <v>83</v>
      </c>
      <c r="AW1297" s="174" t="s">
        <v>36</v>
      </c>
      <c r="AX1297" s="174" t="s">
        <v>75</v>
      </c>
      <c r="AY1297" s="177" t="s">
        <v>171</v>
      </c>
    </row>
    <row r="1298" spans="2:51" s="182" customFormat="1" ht="12">
      <c r="B1298" s="183"/>
      <c r="D1298" s="176" t="s">
        <v>181</v>
      </c>
      <c r="E1298" s="184" t="s">
        <v>3</v>
      </c>
      <c r="F1298" s="185" t="s">
        <v>1580</v>
      </c>
      <c r="H1298" s="186">
        <v>3</v>
      </c>
      <c r="L1298" s="183"/>
      <c r="M1298" s="187"/>
      <c r="N1298" s="188"/>
      <c r="O1298" s="188"/>
      <c r="P1298" s="188"/>
      <c r="Q1298" s="188"/>
      <c r="R1298" s="188"/>
      <c r="S1298" s="188"/>
      <c r="T1298" s="189"/>
      <c r="AT1298" s="184" t="s">
        <v>181</v>
      </c>
      <c r="AU1298" s="184" t="s">
        <v>179</v>
      </c>
      <c r="AV1298" s="182" t="s">
        <v>179</v>
      </c>
      <c r="AW1298" s="182" t="s">
        <v>36</v>
      </c>
      <c r="AX1298" s="182" t="s">
        <v>75</v>
      </c>
      <c r="AY1298" s="184" t="s">
        <v>171</v>
      </c>
    </row>
    <row r="1299" spans="2:51" s="190" customFormat="1" ht="12">
      <c r="B1299" s="191"/>
      <c r="D1299" s="176" t="s">
        <v>181</v>
      </c>
      <c r="E1299" s="192" t="s">
        <v>3</v>
      </c>
      <c r="F1299" s="193" t="s">
        <v>184</v>
      </c>
      <c r="H1299" s="194">
        <v>3</v>
      </c>
      <c r="L1299" s="191"/>
      <c r="M1299" s="195"/>
      <c r="N1299" s="196"/>
      <c r="O1299" s="196"/>
      <c r="P1299" s="196"/>
      <c r="Q1299" s="196"/>
      <c r="R1299" s="196"/>
      <c r="S1299" s="196"/>
      <c r="T1299" s="197"/>
      <c r="AT1299" s="192" t="s">
        <v>181</v>
      </c>
      <c r="AU1299" s="192" t="s">
        <v>179</v>
      </c>
      <c r="AV1299" s="190" t="s">
        <v>178</v>
      </c>
      <c r="AW1299" s="190" t="s">
        <v>36</v>
      </c>
      <c r="AX1299" s="190" t="s">
        <v>83</v>
      </c>
      <c r="AY1299" s="192" t="s">
        <v>171</v>
      </c>
    </row>
    <row r="1300" spans="1:65" s="92" customFormat="1" ht="16.5" customHeight="1">
      <c r="A1300" s="89"/>
      <c r="B1300" s="90"/>
      <c r="C1300" s="198" t="s">
        <v>1581</v>
      </c>
      <c r="D1300" s="198" t="s">
        <v>248</v>
      </c>
      <c r="E1300" s="199" t="s">
        <v>1582</v>
      </c>
      <c r="F1300" s="200" t="s">
        <v>1583</v>
      </c>
      <c r="G1300" s="201" t="s">
        <v>284</v>
      </c>
      <c r="H1300" s="202">
        <v>3</v>
      </c>
      <c r="I1300" s="78"/>
      <c r="J1300" s="203">
        <f>ROUND(I1300*H1300,2)</f>
        <v>0</v>
      </c>
      <c r="K1300" s="200" t="s">
        <v>3</v>
      </c>
      <c r="L1300" s="204"/>
      <c r="M1300" s="205" t="s">
        <v>3</v>
      </c>
      <c r="N1300" s="206" t="s">
        <v>47</v>
      </c>
      <c r="O1300" s="169"/>
      <c r="P1300" s="170">
        <f>O1300*H1300</f>
        <v>0</v>
      </c>
      <c r="Q1300" s="170">
        <v>0.042</v>
      </c>
      <c r="R1300" s="170">
        <f>Q1300*H1300</f>
        <v>0.126</v>
      </c>
      <c r="S1300" s="170">
        <v>0</v>
      </c>
      <c r="T1300" s="171">
        <f>S1300*H1300</f>
        <v>0</v>
      </c>
      <c r="U1300" s="89"/>
      <c r="V1300" s="89"/>
      <c r="W1300" s="89"/>
      <c r="X1300" s="89"/>
      <c r="Y1300" s="89"/>
      <c r="Z1300" s="89"/>
      <c r="AA1300" s="89"/>
      <c r="AB1300" s="89"/>
      <c r="AC1300" s="89"/>
      <c r="AD1300" s="89"/>
      <c r="AE1300" s="89"/>
      <c r="AR1300" s="172" t="s">
        <v>353</v>
      </c>
      <c r="AT1300" s="172" t="s">
        <v>248</v>
      </c>
      <c r="AU1300" s="172" t="s">
        <v>179</v>
      </c>
      <c r="AY1300" s="82" t="s">
        <v>171</v>
      </c>
      <c r="BE1300" s="173">
        <f>IF(N1300="základní",J1300,0)</f>
        <v>0</v>
      </c>
      <c r="BF1300" s="173">
        <f>IF(N1300="snížená",J1300,0)</f>
        <v>0</v>
      </c>
      <c r="BG1300" s="173">
        <f>IF(N1300="zákl. přenesená",J1300,0)</f>
        <v>0</v>
      </c>
      <c r="BH1300" s="173">
        <f>IF(N1300="sníž. přenesená",J1300,0)</f>
        <v>0</v>
      </c>
      <c r="BI1300" s="173">
        <f>IF(N1300="nulová",J1300,0)</f>
        <v>0</v>
      </c>
      <c r="BJ1300" s="82" t="s">
        <v>179</v>
      </c>
      <c r="BK1300" s="173">
        <f>ROUND(I1300*H1300,2)</f>
        <v>0</v>
      </c>
      <c r="BL1300" s="82" t="s">
        <v>261</v>
      </c>
      <c r="BM1300" s="172" t="s">
        <v>1584</v>
      </c>
    </row>
    <row r="1301" spans="1:47" s="92" customFormat="1" ht="117">
      <c r="A1301" s="89"/>
      <c r="B1301" s="90"/>
      <c r="C1301" s="89"/>
      <c r="D1301" s="176" t="s">
        <v>859</v>
      </c>
      <c r="E1301" s="89"/>
      <c r="F1301" s="215" t="s">
        <v>1585</v>
      </c>
      <c r="G1301" s="89"/>
      <c r="H1301" s="89"/>
      <c r="I1301" s="89"/>
      <c r="J1301" s="89"/>
      <c r="K1301" s="89"/>
      <c r="L1301" s="90"/>
      <c r="M1301" s="216"/>
      <c r="N1301" s="217"/>
      <c r="O1301" s="169"/>
      <c r="P1301" s="169"/>
      <c r="Q1301" s="169"/>
      <c r="R1301" s="169"/>
      <c r="S1301" s="169"/>
      <c r="T1301" s="218"/>
      <c r="U1301" s="89"/>
      <c r="V1301" s="89"/>
      <c r="W1301" s="89"/>
      <c r="X1301" s="89"/>
      <c r="Y1301" s="89"/>
      <c r="Z1301" s="89"/>
      <c r="AA1301" s="89"/>
      <c r="AB1301" s="89"/>
      <c r="AC1301" s="89"/>
      <c r="AD1301" s="89"/>
      <c r="AE1301" s="89"/>
      <c r="AT1301" s="82" t="s">
        <v>859</v>
      </c>
      <c r="AU1301" s="82" t="s">
        <v>179</v>
      </c>
    </row>
    <row r="1302" spans="1:65" s="92" customFormat="1" ht="16.5" customHeight="1">
      <c r="A1302" s="89"/>
      <c r="B1302" s="90"/>
      <c r="C1302" s="161" t="s">
        <v>1586</v>
      </c>
      <c r="D1302" s="161" t="s">
        <v>173</v>
      </c>
      <c r="E1302" s="162" t="s">
        <v>1587</v>
      </c>
      <c r="F1302" s="163" t="s">
        <v>1588</v>
      </c>
      <c r="G1302" s="164" t="s">
        <v>284</v>
      </c>
      <c r="H1302" s="165">
        <v>1</v>
      </c>
      <c r="I1302" s="75"/>
      <c r="J1302" s="166">
        <f>ROUND(I1302*H1302,2)</f>
        <v>0</v>
      </c>
      <c r="K1302" s="163" t="s">
        <v>3</v>
      </c>
      <c r="L1302" s="90"/>
      <c r="M1302" s="167" t="s">
        <v>3</v>
      </c>
      <c r="N1302" s="168" t="s">
        <v>47</v>
      </c>
      <c r="O1302" s="169"/>
      <c r="P1302" s="170">
        <f>O1302*H1302</f>
        <v>0</v>
      </c>
      <c r="Q1302" s="170">
        <v>0</v>
      </c>
      <c r="R1302" s="170">
        <f>Q1302*H1302</f>
        <v>0</v>
      </c>
      <c r="S1302" s="170">
        <v>0</v>
      </c>
      <c r="T1302" s="171">
        <f>S1302*H1302</f>
        <v>0</v>
      </c>
      <c r="U1302" s="89"/>
      <c r="V1302" s="89"/>
      <c r="W1302" s="89"/>
      <c r="X1302" s="89"/>
      <c r="Y1302" s="89"/>
      <c r="Z1302" s="89"/>
      <c r="AA1302" s="89"/>
      <c r="AB1302" s="89"/>
      <c r="AC1302" s="89"/>
      <c r="AD1302" s="89"/>
      <c r="AE1302" s="89"/>
      <c r="AR1302" s="172" t="s">
        <v>261</v>
      </c>
      <c r="AT1302" s="172" t="s">
        <v>173</v>
      </c>
      <c r="AU1302" s="172" t="s">
        <v>179</v>
      </c>
      <c r="AY1302" s="82" t="s">
        <v>171</v>
      </c>
      <c r="BE1302" s="173">
        <f>IF(N1302="základní",J1302,0)</f>
        <v>0</v>
      </c>
      <c r="BF1302" s="173">
        <f>IF(N1302="snížená",J1302,0)</f>
        <v>0</v>
      </c>
      <c r="BG1302" s="173">
        <f>IF(N1302="zákl. přenesená",J1302,0)</f>
        <v>0</v>
      </c>
      <c r="BH1302" s="173">
        <f>IF(N1302="sníž. přenesená",J1302,0)</f>
        <v>0</v>
      </c>
      <c r="BI1302" s="173">
        <f>IF(N1302="nulová",J1302,0)</f>
        <v>0</v>
      </c>
      <c r="BJ1302" s="82" t="s">
        <v>179</v>
      </c>
      <c r="BK1302" s="173">
        <f>ROUND(I1302*H1302,2)</f>
        <v>0</v>
      </c>
      <c r="BL1302" s="82" t="s">
        <v>261</v>
      </c>
      <c r="BM1302" s="172" t="s">
        <v>1589</v>
      </c>
    </row>
    <row r="1303" spans="2:51" s="174" customFormat="1" ht="12">
      <c r="B1303" s="175"/>
      <c r="D1303" s="176" t="s">
        <v>181</v>
      </c>
      <c r="E1303" s="177" t="s">
        <v>3</v>
      </c>
      <c r="F1303" s="178" t="s">
        <v>1590</v>
      </c>
      <c r="H1303" s="177" t="s">
        <v>3</v>
      </c>
      <c r="L1303" s="175"/>
      <c r="M1303" s="179"/>
      <c r="N1303" s="180"/>
      <c r="O1303" s="180"/>
      <c r="P1303" s="180"/>
      <c r="Q1303" s="180"/>
      <c r="R1303" s="180"/>
      <c r="S1303" s="180"/>
      <c r="T1303" s="181"/>
      <c r="AT1303" s="177" t="s">
        <v>181</v>
      </c>
      <c r="AU1303" s="177" t="s">
        <v>179</v>
      </c>
      <c r="AV1303" s="174" t="s">
        <v>83</v>
      </c>
      <c r="AW1303" s="174" t="s">
        <v>36</v>
      </c>
      <c r="AX1303" s="174" t="s">
        <v>75</v>
      </c>
      <c r="AY1303" s="177" t="s">
        <v>171</v>
      </c>
    </row>
    <row r="1304" spans="2:51" s="182" customFormat="1" ht="12">
      <c r="B1304" s="183"/>
      <c r="D1304" s="176" t="s">
        <v>181</v>
      </c>
      <c r="E1304" s="184" t="s">
        <v>3</v>
      </c>
      <c r="F1304" s="185" t="s">
        <v>83</v>
      </c>
      <c r="H1304" s="186">
        <v>1</v>
      </c>
      <c r="L1304" s="183"/>
      <c r="M1304" s="187"/>
      <c r="N1304" s="188"/>
      <c r="O1304" s="188"/>
      <c r="P1304" s="188"/>
      <c r="Q1304" s="188"/>
      <c r="R1304" s="188"/>
      <c r="S1304" s="188"/>
      <c r="T1304" s="189"/>
      <c r="AT1304" s="184" t="s">
        <v>181</v>
      </c>
      <c r="AU1304" s="184" t="s">
        <v>179</v>
      </c>
      <c r="AV1304" s="182" t="s">
        <v>179</v>
      </c>
      <c r="AW1304" s="182" t="s">
        <v>36</v>
      </c>
      <c r="AX1304" s="182" t="s">
        <v>75</v>
      </c>
      <c r="AY1304" s="184" t="s">
        <v>171</v>
      </c>
    </row>
    <row r="1305" spans="2:51" s="190" customFormat="1" ht="12">
      <c r="B1305" s="191"/>
      <c r="D1305" s="176" t="s">
        <v>181</v>
      </c>
      <c r="E1305" s="192" t="s">
        <v>3</v>
      </c>
      <c r="F1305" s="193" t="s">
        <v>184</v>
      </c>
      <c r="H1305" s="194">
        <v>1</v>
      </c>
      <c r="L1305" s="191"/>
      <c r="M1305" s="195"/>
      <c r="N1305" s="196"/>
      <c r="O1305" s="196"/>
      <c r="P1305" s="196"/>
      <c r="Q1305" s="196"/>
      <c r="R1305" s="196"/>
      <c r="S1305" s="196"/>
      <c r="T1305" s="197"/>
      <c r="AT1305" s="192" t="s">
        <v>181</v>
      </c>
      <c r="AU1305" s="192" t="s">
        <v>179</v>
      </c>
      <c r="AV1305" s="190" t="s">
        <v>178</v>
      </c>
      <c r="AW1305" s="190" t="s">
        <v>36</v>
      </c>
      <c r="AX1305" s="190" t="s">
        <v>83</v>
      </c>
      <c r="AY1305" s="192" t="s">
        <v>171</v>
      </c>
    </row>
    <row r="1306" spans="1:65" s="92" customFormat="1" ht="16.5" customHeight="1">
      <c r="A1306" s="89"/>
      <c r="B1306" s="90"/>
      <c r="C1306" s="198" t="s">
        <v>1591</v>
      </c>
      <c r="D1306" s="198" t="s">
        <v>248</v>
      </c>
      <c r="E1306" s="199" t="s">
        <v>1592</v>
      </c>
      <c r="F1306" s="200" t="s">
        <v>1583</v>
      </c>
      <c r="G1306" s="201" t="s">
        <v>284</v>
      </c>
      <c r="H1306" s="202">
        <v>1</v>
      </c>
      <c r="I1306" s="78"/>
      <c r="J1306" s="203">
        <f>ROUND(I1306*H1306,2)</f>
        <v>0</v>
      </c>
      <c r="K1306" s="200" t="s">
        <v>3</v>
      </c>
      <c r="L1306" s="204"/>
      <c r="M1306" s="205" t="s">
        <v>3</v>
      </c>
      <c r="N1306" s="206" t="s">
        <v>47</v>
      </c>
      <c r="O1306" s="169"/>
      <c r="P1306" s="170">
        <f>O1306*H1306</f>
        <v>0</v>
      </c>
      <c r="Q1306" s="170">
        <v>0.042</v>
      </c>
      <c r="R1306" s="170">
        <f>Q1306*H1306</f>
        <v>0.042</v>
      </c>
      <c r="S1306" s="170">
        <v>0</v>
      </c>
      <c r="T1306" s="171">
        <f>S1306*H1306</f>
        <v>0</v>
      </c>
      <c r="U1306" s="89"/>
      <c r="V1306" s="89"/>
      <c r="W1306" s="89"/>
      <c r="X1306" s="89"/>
      <c r="Y1306" s="89"/>
      <c r="Z1306" s="89"/>
      <c r="AA1306" s="89"/>
      <c r="AB1306" s="89"/>
      <c r="AC1306" s="89"/>
      <c r="AD1306" s="89"/>
      <c r="AE1306" s="89"/>
      <c r="AR1306" s="172" t="s">
        <v>353</v>
      </c>
      <c r="AT1306" s="172" t="s">
        <v>248</v>
      </c>
      <c r="AU1306" s="172" t="s">
        <v>179</v>
      </c>
      <c r="AY1306" s="82" t="s">
        <v>171</v>
      </c>
      <c r="BE1306" s="173">
        <f>IF(N1306="základní",J1306,0)</f>
        <v>0</v>
      </c>
      <c r="BF1306" s="173">
        <f>IF(N1306="snížená",J1306,0)</f>
        <v>0</v>
      </c>
      <c r="BG1306" s="173">
        <f>IF(N1306="zákl. přenesená",J1306,0)</f>
        <v>0</v>
      </c>
      <c r="BH1306" s="173">
        <f>IF(N1306="sníž. přenesená",J1306,0)</f>
        <v>0</v>
      </c>
      <c r="BI1306" s="173">
        <f>IF(N1306="nulová",J1306,0)</f>
        <v>0</v>
      </c>
      <c r="BJ1306" s="82" t="s">
        <v>179</v>
      </c>
      <c r="BK1306" s="173">
        <f>ROUND(I1306*H1306,2)</f>
        <v>0</v>
      </c>
      <c r="BL1306" s="82" t="s">
        <v>261</v>
      </c>
      <c r="BM1306" s="172" t="s">
        <v>1593</v>
      </c>
    </row>
    <row r="1307" spans="1:47" s="92" customFormat="1" ht="126.75">
      <c r="A1307" s="89"/>
      <c r="B1307" s="90"/>
      <c r="C1307" s="89"/>
      <c r="D1307" s="176" t="s">
        <v>859</v>
      </c>
      <c r="E1307" s="89"/>
      <c r="F1307" s="215" t="s">
        <v>1594</v>
      </c>
      <c r="G1307" s="89"/>
      <c r="H1307" s="89"/>
      <c r="I1307" s="89"/>
      <c r="J1307" s="89"/>
      <c r="K1307" s="89"/>
      <c r="L1307" s="90"/>
      <c r="M1307" s="216"/>
      <c r="N1307" s="217"/>
      <c r="O1307" s="169"/>
      <c r="P1307" s="169"/>
      <c r="Q1307" s="169"/>
      <c r="R1307" s="169"/>
      <c r="S1307" s="169"/>
      <c r="T1307" s="218"/>
      <c r="U1307" s="89"/>
      <c r="V1307" s="89"/>
      <c r="W1307" s="89"/>
      <c r="X1307" s="89"/>
      <c r="Y1307" s="89"/>
      <c r="Z1307" s="89"/>
      <c r="AA1307" s="89"/>
      <c r="AB1307" s="89"/>
      <c r="AC1307" s="89"/>
      <c r="AD1307" s="89"/>
      <c r="AE1307" s="89"/>
      <c r="AT1307" s="82" t="s">
        <v>859</v>
      </c>
      <c r="AU1307" s="82" t="s">
        <v>179</v>
      </c>
    </row>
    <row r="1308" spans="1:65" s="92" customFormat="1" ht="16.5" customHeight="1">
      <c r="A1308" s="89"/>
      <c r="B1308" s="90"/>
      <c r="C1308" s="161" t="s">
        <v>1595</v>
      </c>
      <c r="D1308" s="161" t="s">
        <v>173</v>
      </c>
      <c r="E1308" s="162" t="s">
        <v>1596</v>
      </c>
      <c r="F1308" s="163" t="s">
        <v>1597</v>
      </c>
      <c r="G1308" s="164" t="s">
        <v>284</v>
      </c>
      <c r="H1308" s="165">
        <v>2</v>
      </c>
      <c r="I1308" s="75"/>
      <c r="J1308" s="166">
        <f>ROUND(I1308*H1308,2)</f>
        <v>0</v>
      </c>
      <c r="K1308" s="163" t="s">
        <v>3</v>
      </c>
      <c r="L1308" s="90"/>
      <c r="M1308" s="167" t="s">
        <v>3</v>
      </c>
      <c r="N1308" s="168" t="s">
        <v>47</v>
      </c>
      <c r="O1308" s="169"/>
      <c r="P1308" s="170">
        <f>O1308*H1308</f>
        <v>0</v>
      </c>
      <c r="Q1308" s="170">
        <v>0.00033</v>
      </c>
      <c r="R1308" s="170">
        <f>Q1308*H1308</f>
        <v>0.00066</v>
      </c>
      <c r="S1308" s="170">
        <v>0</v>
      </c>
      <c r="T1308" s="171">
        <f>S1308*H1308</f>
        <v>0</v>
      </c>
      <c r="U1308" s="89"/>
      <c r="V1308" s="89"/>
      <c r="W1308" s="89"/>
      <c r="X1308" s="89"/>
      <c r="Y1308" s="89"/>
      <c r="Z1308" s="89"/>
      <c r="AA1308" s="89"/>
      <c r="AB1308" s="89"/>
      <c r="AC1308" s="89"/>
      <c r="AD1308" s="89"/>
      <c r="AE1308" s="89"/>
      <c r="AR1308" s="172" t="s">
        <v>261</v>
      </c>
      <c r="AT1308" s="172" t="s">
        <v>173</v>
      </c>
      <c r="AU1308" s="172" t="s">
        <v>179</v>
      </c>
      <c r="AY1308" s="82" t="s">
        <v>171</v>
      </c>
      <c r="BE1308" s="173">
        <f>IF(N1308="základní",J1308,0)</f>
        <v>0</v>
      </c>
      <c r="BF1308" s="173">
        <f>IF(N1308="snížená",J1308,0)</f>
        <v>0</v>
      </c>
      <c r="BG1308" s="173">
        <f>IF(N1308="zákl. přenesená",J1308,0)</f>
        <v>0</v>
      </c>
      <c r="BH1308" s="173">
        <f>IF(N1308="sníž. přenesená",J1308,0)</f>
        <v>0</v>
      </c>
      <c r="BI1308" s="173">
        <f>IF(N1308="nulová",J1308,0)</f>
        <v>0</v>
      </c>
      <c r="BJ1308" s="82" t="s">
        <v>179</v>
      </c>
      <c r="BK1308" s="173">
        <f>ROUND(I1308*H1308,2)</f>
        <v>0</v>
      </c>
      <c r="BL1308" s="82" t="s">
        <v>261</v>
      </c>
      <c r="BM1308" s="172" t="s">
        <v>1598</v>
      </c>
    </row>
    <row r="1309" spans="2:51" s="174" customFormat="1" ht="12">
      <c r="B1309" s="175"/>
      <c r="D1309" s="176" t="s">
        <v>181</v>
      </c>
      <c r="E1309" s="177" t="s">
        <v>3</v>
      </c>
      <c r="F1309" s="178" t="s">
        <v>1599</v>
      </c>
      <c r="H1309" s="177" t="s">
        <v>3</v>
      </c>
      <c r="L1309" s="175"/>
      <c r="M1309" s="179"/>
      <c r="N1309" s="180"/>
      <c r="O1309" s="180"/>
      <c r="P1309" s="180"/>
      <c r="Q1309" s="180"/>
      <c r="R1309" s="180"/>
      <c r="S1309" s="180"/>
      <c r="T1309" s="181"/>
      <c r="AT1309" s="177" t="s">
        <v>181</v>
      </c>
      <c r="AU1309" s="177" t="s">
        <v>179</v>
      </c>
      <c r="AV1309" s="174" t="s">
        <v>83</v>
      </c>
      <c r="AW1309" s="174" t="s">
        <v>36</v>
      </c>
      <c r="AX1309" s="174" t="s">
        <v>75</v>
      </c>
      <c r="AY1309" s="177" t="s">
        <v>171</v>
      </c>
    </row>
    <row r="1310" spans="2:51" s="182" customFormat="1" ht="12">
      <c r="B1310" s="183"/>
      <c r="D1310" s="176" t="s">
        <v>181</v>
      </c>
      <c r="E1310" s="184" t="s">
        <v>3</v>
      </c>
      <c r="F1310" s="185" t="s">
        <v>530</v>
      </c>
      <c r="H1310" s="186">
        <v>2</v>
      </c>
      <c r="L1310" s="183"/>
      <c r="M1310" s="187"/>
      <c r="N1310" s="188"/>
      <c r="O1310" s="188"/>
      <c r="P1310" s="188"/>
      <c r="Q1310" s="188"/>
      <c r="R1310" s="188"/>
      <c r="S1310" s="188"/>
      <c r="T1310" s="189"/>
      <c r="AT1310" s="184" t="s">
        <v>181</v>
      </c>
      <c r="AU1310" s="184" t="s">
        <v>179</v>
      </c>
      <c r="AV1310" s="182" t="s">
        <v>179</v>
      </c>
      <c r="AW1310" s="182" t="s">
        <v>36</v>
      </c>
      <c r="AX1310" s="182" t="s">
        <v>75</v>
      </c>
      <c r="AY1310" s="184" t="s">
        <v>171</v>
      </c>
    </row>
    <row r="1311" spans="2:51" s="190" customFormat="1" ht="12">
      <c r="B1311" s="191"/>
      <c r="D1311" s="176" t="s">
        <v>181</v>
      </c>
      <c r="E1311" s="192" t="s">
        <v>3</v>
      </c>
      <c r="F1311" s="193" t="s">
        <v>184</v>
      </c>
      <c r="H1311" s="194">
        <v>2</v>
      </c>
      <c r="L1311" s="191"/>
      <c r="M1311" s="195"/>
      <c r="N1311" s="196"/>
      <c r="O1311" s="196"/>
      <c r="P1311" s="196"/>
      <c r="Q1311" s="196"/>
      <c r="R1311" s="196"/>
      <c r="S1311" s="196"/>
      <c r="T1311" s="197"/>
      <c r="AT1311" s="192" t="s">
        <v>181</v>
      </c>
      <c r="AU1311" s="192" t="s">
        <v>179</v>
      </c>
      <c r="AV1311" s="190" t="s">
        <v>178</v>
      </c>
      <c r="AW1311" s="190" t="s">
        <v>36</v>
      </c>
      <c r="AX1311" s="190" t="s">
        <v>83</v>
      </c>
      <c r="AY1311" s="192" t="s">
        <v>171</v>
      </c>
    </row>
    <row r="1312" spans="1:65" s="92" customFormat="1" ht="16.5" customHeight="1">
      <c r="A1312" s="89"/>
      <c r="B1312" s="90"/>
      <c r="C1312" s="198" t="s">
        <v>1600</v>
      </c>
      <c r="D1312" s="198" t="s">
        <v>248</v>
      </c>
      <c r="E1312" s="199" t="s">
        <v>1601</v>
      </c>
      <c r="F1312" s="200" t="s">
        <v>1602</v>
      </c>
      <c r="G1312" s="201" t="s">
        <v>284</v>
      </c>
      <c r="H1312" s="202">
        <v>2</v>
      </c>
      <c r="I1312" s="78"/>
      <c r="J1312" s="203">
        <f>ROUND(I1312*H1312,2)</f>
        <v>0</v>
      </c>
      <c r="K1312" s="200" t="s">
        <v>3</v>
      </c>
      <c r="L1312" s="204"/>
      <c r="M1312" s="205" t="s">
        <v>3</v>
      </c>
      <c r="N1312" s="206" t="s">
        <v>47</v>
      </c>
      <c r="O1312" s="169"/>
      <c r="P1312" s="170">
        <f>O1312*H1312</f>
        <v>0</v>
      </c>
      <c r="Q1312" s="170">
        <v>0.084</v>
      </c>
      <c r="R1312" s="170">
        <f>Q1312*H1312</f>
        <v>0.168</v>
      </c>
      <c r="S1312" s="170">
        <v>0</v>
      </c>
      <c r="T1312" s="171">
        <f>S1312*H1312</f>
        <v>0</v>
      </c>
      <c r="U1312" s="89"/>
      <c r="V1312" s="89"/>
      <c r="W1312" s="89"/>
      <c r="X1312" s="89"/>
      <c r="Y1312" s="89"/>
      <c r="Z1312" s="89"/>
      <c r="AA1312" s="89"/>
      <c r="AB1312" s="89"/>
      <c r="AC1312" s="89"/>
      <c r="AD1312" s="89"/>
      <c r="AE1312" s="89"/>
      <c r="AR1312" s="172" t="s">
        <v>353</v>
      </c>
      <c r="AT1312" s="172" t="s">
        <v>248</v>
      </c>
      <c r="AU1312" s="172" t="s">
        <v>179</v>
      </c>
      <c r="AY1312" s="82" t="s">
        <v>171</v>
      </c>
      <c r="BE1312" s="173">
        <f>IF(N1312="základní",J1312,0)</f>
        <v>0</v>
      </c>
      <c r="BF1312" s="173">
        <f>IF(N1312="snížená",J1312,0)</f>
        <v>0</v>
      </c>
      <c r="BG1312" s="173">
        <f>IF(N1312="zákl. přenesená",J1312,0)</f>
        <v>0</v>
      </c>
      <c r="BH1312" s="173">
        <f>IF(N1312="sníž. přenesená",J1312,0)</f>
        <v>0</v>
      </c>
      <c r="BI1312" s="173">
        <f>IF(N1312="nulová",J1312,0)</f>
        <v>0</v>
      </c>
      <c r="BJ1312" s="82" t="s">
        <v>179</v>
      </c>
      <c r="BK1312" s="173">
        <f>ROUND(I1312*H1312,2)</f>
        <v>0</v>
      </c>
      <c r="BL1312" s="82" t="s">
        <v>261</v>
      </c>
      <c r="BM1312" s="172" t="s">
        <v>1603</v>
      </c>
    </row>
    <row r="1313" spans="1:47" s="92" customFormat="1" ht="126.75">
      <c r="A1313" s="89"/>
      <c r="B1313" s="90"/>
      <c r="C1313" s="89"/>
      <c r="D1313" s="176" t="s">
        <v>859</v>
      </c>
      <c r="E1313" s="89"/>
      <c r="F1313" s="215" t="s">
        <v>1604</v>
      </c>
      <c r="G1313" s="89"/>
      <c r="H1313" s="89"/>
      <c r="I1313" s="89"/>
      <c r="J1313" s="89"/>
      <c r="K1313" s="89"/>
      <c r="L1313" s="90"/>
      <c r="M1313" s="216"/>
      <c r="N1313" s="217"/>
      <c r="O1313" s="169"/>
      <c r="P1313" s="169"/>
      <c r="Q1313" s="169"/>
      <c r="R1313" s="169"/>
      <c r="S1313" s="169"/>
      <c r="T1313" s="218"/>
      <c r="U1313" s="89"/>
      <c r="V1313" s="89"/>
      <c r="W1313" s="89"/>
      <c r="X1313" s="89"/>
      <c r="Y1313" s="89"/>
      <c r="Z1313" s="89"/>
      <c r="AA1313" s="89"/>
      <c r="AB1313" s="89"/>
      <c r="AC1313" s="89"/>
      <c r="AD1313" s="89"/>
      <c r="AE1313" s="89"/>
      <c r="AT1313" s="82" t="s">
        <v>859</v>
      </c>
      <c r="AU1313" s="82" t="s">
        <v>179</v>
      </c>
    </row>
    <row r="1314" spans="1:65" s="92" customFormat="1" ht="16.5" customHeight="1">
      <c r="A1314" s="89"/>
      <c r="B1314" s="90"/>
      <c r="C1314" s="161" t="s">
        <v>1605</v>
      </c>
      <c r="D1314" s="161" t="s">
        <v>173</v>
      </c>
      <c r="E1314" s="162" t="s">
        <v>1606</v>
      </c>
      <c r="F1314" s="163" t="s">
        <v>1607</v>
      </c>
      <c r="G1314" s="164" t="s">
        <v>1608</v>
      </c>
      <c r="H1314" s="165">
        <v>4362</v>
      </c>
      <c r="I1314" s="75"/>
      <c r="J1314" s="166">
        <f>ROUND(I1314*H1314,2)</f>
        <v>0</v>
      </c>
      <c r="K1314" s="163" t="s">
        <v>177</v>
      </c>
      <c r="L1314" s="90"/>
      <c r="M1314" s="167" t="s">
        <v>3</v>
      </c>
      <c r="N1314" s="168" t="s">
        <v>47</v>
      </c>
      <c r="O1314" s="169"/>
      <c r="P1314" s="170">
        <f>O1314*H1314</f>
        <v>0</v>
      </c>
      <c r="Q1314" s="170">
        <v>5E-05</v>
      </c>
      <c r="R1314" s="170">
        <f>Q1314*H1314</f>
        <v>0.21810000000000002</v>
      </c>
      <c r="S1314" s="170">
        <v>0</v>
      </c>
      <c r="T1314" s="171">
        <f>S1314*H1314</f>
        <v>0</v>
      </c>
      <c r="U1314" s="89"/>
      <c r="V1314" s="89"/>
      <c r="W1314" s="89"/>
      <c r="X1314" s="89"/>
      <c r="Y1314" s="89"/>
      <c r="Z1314" s="89"/>
      <c r="AA1314" s="89"/>
      <c r="AB1314" s="89"/>
      <c r="AC1314" s="89"/>
      <c r="AD1314" s="89"/>
      <c r="AE1314" s="89"/>
      <c r="AR1314" s="172" t="s">
        <v>261</v>
      </c>
      <c r="AT1314" s="172" t="s">
        <v>173</v>
      </c>
      <c r="AU1314" s="172" t="s">
        <v>179</v>
      </c>
      <c r="AY1314" s="82" t="s">
        <v>171</v>
      </c>
      <c r="BE1314" s="173">
        <f>IF(N1314="základní",J1314,0)</f>
        <v>0</v>
      </c>
      <c r="BF1314" s="173">
        <f>IF(N1314="snížená",J1314,0)</f>
        <v>0</v>
      </c>
      <c r="BG1314" s="173">
        <f>IF(N1314="zákl. přenesená",J1314,0)</f>
        <v>0</v>
      </c>
      <c r="BH1314" s="173">
        <f>IF(N1314="sníž. přenesená",J1314,0)</f>
        <v>0</v>
      </c>
      <c r="BI1314" s="173">
        <f>IF(N1314="nulová",J1314,0)</f>
        <v>0</v>
      </c>
      <c r="BJ1314" s="82" t="s">
        <v>179</v>
      </c>
      <c r="BK1314" s="173">
        <f>ROUND(I1314*H1314,2)</f>
        <v>0</v>
      </c>
      <c r="BL1314" s="82" t="s">
        <v>261</v>
      </c>
      <c r="BM1314" s="172" t="s">
        <v>1609</v>
      </c>
    </row>
    <row r="1315" spans="2:51" s="182" customFormat="1" ht="12">
      <c r="B1315" s="183"/>
      <c r="D1315" s="176" t="s">
        <v>181</v>
      </c>
      <c r="E1315" s="184" t="s">
        <v>3</v>
      </c>
      <c r="F1315" s="185" t="s">
        <v>1610</v>
      </c>
      <c r="H1315" s="186">
        <v>4362</v>
      </c>
      <c r="L1315" s="183"/>
      <c r="M1315" s="187"/>
      <c r="N1315" s="188"/>
      <c r="O1315" s="188"/>
      <c r="P1315" s="188"/>
      <c r="Q1315" s="188"/>
      <c r="R1315" s="188"/>
      <c r="S1315" s="188"/>
      <c r="T1315" s="189"/>
      <c r="AT1315" s="184" t="s">
        <v>181</v>
      </c>
      <c r="AU1315" s="184" t="s">
        <v>179</v>
      </c>
      <c r="AV1315" s="182" t="s">
        <v>179</v>
      </c>
      <c r="AW1315" s="182" t="s">
        <v>36</v>
      </c>
      <c r="AX1315" s="182" t="s">
        <v>75</v>
      </c>
      <c r="AY1315" s="184" t="s">
        <v>171</v>
      </c>
    </row>
    <row r="1316" spans="2:51" s="190" customFormat="1" ht="12">
      <c r="B1316" s="191"/>
      <c r="D1316" s="176" t="s">
        <v>181</v>
      </c>
      <c r="E1316" s="192" t="s">
        <v>3</v>
      </c>
      <c r="F1316" s="193" t="s">
        <v>184</v>
      </c>
      <c r="H1316" s="194">
        <v>4362</v>
      </c>
      <c r="L1316" s="191"/>
      <c r="M1316" s="195"/>
      <c r="N1316" s="196"/>
      <c r="O1316" s="196"/>
      <c r="P1316" s="196"/>
      <c r="Q1316" s="196"/>
      <c r="R1316" s="196"/>
      <c r="S1316" s="196"/>
      <c r="T1316" s="197"/>
      <c r="AT1316" s="192" t="s">
        <v>181</v>
      </c>
      <c r="AU1316" s="192" t="s">
        <v>179</v>
      </c>
      <c r="AV1316" s="190" t="s">
        <v>178</v>
      </c>
      <c r="AW1316" s="190" t="s">
        <v>36</v>
      </c>
      <c r="AX1316" s="190" t="s">
        <v>83</v>
      </c>
      <c r="AY1316" s="192" t="s">
        <v>171</v>
      </c>
    </row>
    <row r="1317" spans="1:65" s="92" customFormat="1" ht="16.5" customHeight="1">
      <c r="A1317" s="89"/>
      <c r="B1317" s="90"/>
      <c r="C1317" s="198" t="s">
        <v>1611</v>
      </c>
      <c r="D1317" s="198" t="s">
        <v>248</v>
      </c>
      <c r="E1317" s="199" t="s">
        <v>1612</v>
      </c>
      <c r="F1317" s="200" t="s">
        <v>1613</v>
      </c>
      <c r="G1317" s="201" t="s">
        <v>222</v>
      </c>
      <c r="H1317" s="202">
        <v>3.21</v>
      </c>
      <c r="I1317" s="78"/>
      <c r="J1317" s="203">
        <f>ROUND(I1317*H1317,2)</f>
        <v>0</v>
      </c>
      <c r="K1317" s="200" t="s">
        <v>3</v>
      </c>
      <c r="L1317" s="204"/>
      <c r="M1317" s="205" t="s">
        <v>3</v>
      </c>
      <c r="N1317" s="206" t="s">
        <v>47</v>
      </c>
      <c r="O1317" s="169"/>
      <c r="P1317" s="170">
        <f>O1317*H1317</f>
        <v>0</v>
      </c>
      <c r="Q1317" s="170">
        <v>1</v>
      </c>
      <c r="R1317" s="170">
        <f>Q1317*H1317</f>
        <v>3.21</v>
      </c>
      <c r="S1317" s="170">
        <v>0</v>
      </c>
      <c r="T1317" s="171">
        <f>S1317*H1317</f>
        <v>0</v>
      </c>
      <c r="U1317" s="89"/>
      <c r="V1317" s="89"/>
      <c r="W1317" s="89"/>
      <c r="X1317" s="89"/>
      <c r="Y1317" s="89"/>
      <c r="Z1317" s="89"/>
      <c r="AA1317" s="89"/>
      <c r="AB1317" s="89"/>
      <c r="AC1317" s="89"/>
      <c r="AD1317" s="89"/>
      <c r="AE1317" s="89"/>
      <c r="AR1317" s="172" t="s">
        <v>353</v>
      </c>
      <c r="AT1317" s="172" t="s">
        <v>248</v>
      </c>
      <c r="AU1317" s="172" t="s">
        <v>179</v>
      </c>
      <c r="AY1317" s="82" t="s">
        <v>171</v>
      </c>
      <c r="BE1317" s="173">
        <f>IF(N1317="základní",J1317,0)</f>
        <v>0</v>
      </c>
      <c r="BF1317" s="173">
        <f>IF(N1317="snížená",J1317,0)</f>
        <v>0</v>
      </c>
      <c r="BG1317" s="173">
        <f>IF(N1317="zákl. přenesená",J1317,0)</f>
        <v>0</v>
      </c>
      <c r="BH1317" s="173">
        <f>IF(N1317="sníž. přenesená",J1317,0)</f>
        <v>0</v>
      </c>
      <c r="BI1317" s="173">
        <f>IF(N1317="nulová",J1317,0)</f>
        <v>0</v>
      </c>
      <c r="BJ1317" s="82" t="s">
        <v>179</v>
      </c>
      <c r="BK1317" s="173">
        <f>ROUND(I1317*H1317,2)</f>
        <v>0</v>
      </c>
      <c r="BL1317" s="82" t="s">
        <v>261</v>
      </c>
      <c r="BM1317" s="172" t="s">
        <v>1614</v>
      </c>
    </row>
    <row r="1318" spans="1:65" s="92" customFormat="1" ht="16.5" customHeight="1">
      <c r="A1318" s="89"/>
      <c r="B1318" s="90"/>
      <c r="C1318" s="198" t="s">
        <v>1615</v>
      </c>
      <c r="D1318" s="198" t="s">
        <v>248</v>
      </c>
      <c r="E1318" s="199" t="s">
        <v>1616</v>
      </c>
      <c r="F1318" s="200" t="s">
        <v>1617</v>
      </c>
      <c r="G1318" s="201" t="s">
        <v>222</v>
      </c>
      <c r="H1318" s="202">
        <v>0.259</v>
      </c>
      <c r="I1318" s="78"/>
      <c r="J1318" s="203">
        <f>ROUND(I1318*H1318,2)</f>
        <v>0</v>
      </c>
      <c r="K1318" s="200" t="s">
        <v>3</v>
      </c>
      <c r="L1318" s="204"/>
      <c r="M1318" s="205" t="s">
        <v>3</v>
      </c>
      <c r="N1318" s="206" t="s">
        <v>47</v>
      </c>
      <c r="O1318" s="169"/>
      <c r="P1318" s="170">
        <f>O1318*H1318</f>
        <v>0</v>
      </c>
      <c r="Q1318" s="170">
        <v>1</v>
      </c>
      <c r="R1318" s="170">
        <f>Q1318*H1318</f>
        <v>0.259</v>
      </c>
      <c r="S1318" s="170">
        <v>0</v>
      </c>
      <c r="T1318" s="171">
        <f>S1318*H1318</f>
        <v>0</v>
      </c>
      <c r="U1318" s="89"/>
      <c r="V1318" s="89"/>
      <c r="W1318" s="89"/>
      <c r="X1318" s="89"/>
      <c r="Y1318" s="89"/>
      <c r="Z1318" s="89"/>
      <c r="AA1318" s="89"/>
      <c r="AB1318" s="89"/>
      <c r="AC1318" s="89"/>
      <c r="AD1318" s="89"/>
      <c r="AE1318" s="89"/>
      <c r="AR1318" s="172" t="s">
        <v>353</v>
      </c>
      <c r="AT1318" s="172" t="s">
        <v>248</v>
      </c>
      <c r="AU1318" s="172" t="s">
        <v>179</v>
      </c>
      <c r="AY1318" s="82" t="s">
        <v>171</v>
      </c>
      <c r="BE1318" s="173">
        <f>IF(N1318="základní",J1318,0)</f>
        <v>0</v>
      </c>
      <c r="BF1318" s="173">
        <f>IF(N1318="snížená",J1318,0)</f>
        <v>0</v>
      </c>
      <c r="BG1318" s="173">
        <f>IF(N1318="zákl. přenesená",J1318,0)</f>
        <v>0</v>
      </c>
      <c r="BH1318" s="173">
        <f>IF(N1318="sníž. přenesená",J1318,0)</f>
        <v>0</v>
      </c>
      <c r="BI1318" s="173">
        <f>IF(N1318="nulová",J1318,0)</f>
        <v>0</v>
      </c>
      <c r="BJ1318" s="82" t="s">
        <v>179</v>
      </c>
      <c r="BK1318" s="173">
        <f>ROUND(I1318*H1318,2)</f>
        <v>0</v>
      </c>
      <c r="BL1318" s="82" t="s">
        <v>261</v>
      </c>
      <c r="BM1318" s="172" t="s">
        <v>1618</v>
      </c>
    </row>
    <row r="1319" spans="2:51" s="182" customFormat="1" ht="12">
      <c r="B1319" s="183"/>
      <c r="D1319" s="176" t="s">
        <v>181</v>
      </c>
      <c r="E1319" s="184" t="s">
        <v>3</v>
      </c>
      <c r="F1319" s="185" t="s">
        <v>1619</v>
      </c>
      <c r="H1319" s="186">
        <v>0.259</v>
      </c>
      <c r="L1319" s="183"/>
      <c r="M1319" s="187"/>
      <c r="N1319" s="188"/>
      <c r="O1319" s="188"/>
      <c r="P1319" s="188"/>
      <c r="Q1319" s="188"/>
      <c r="R1319" s="188"/>
      <c r="S1319" s="188"/>
      <c r="T1319" s="189"/>
      <c r="AT1319" s="184" t="s">
        <v>181</v>
      </c>
      <c r="AU1319" s="184" t="s">
        <v>179</v>
      </c>
      <c r="AV1319" s="182" t="s">
        <v>179</v>
      </c>
      <c r="AW1319" s="182" t="s">
        <v>36</v>
      </c>
      <c r="AX1319" s="182" t="s">
        <v>83</v>
      </c>
      <c r="AY1319" s="184" t="s">
        <v>171</v>
      </c>
    </row>
    <row r="1320" spans="1:65" s="92" customFormat="1" ht="16.5" customHeight="1">
      <c r="A1320" s="89"/>
      <c r="B1320" s="90"/>
      <c r="C1320" s="198" t="s">
        <v>1620</v>
      </c>
      <c r="D1320" s="198" t="s">
        <v>248</v>
      </c>
      <c r="E1320" s="199" t="s">
        <v>1621</v>
      </c>
      <c r="F1320" s="200" t="s">
        <v>1622</v>
      </c>
      <c r="G1320" s="201" t="s">
        <v>222</v>
      </c>
      <c r="H1320" s="202">
        <v>0.829</v>
      </c>
      <c r="I1320" s="78"/>
      <c r="J1320" s="203">
        <f>ROUND(I1320*H1320,2)</f>
        <v>0</v>
      </c>
      <c r="K1320" s="200" t="s">
        <v>177</v>
      </c>
      <c r="L1320" s="204"/>
      <c r="M1320" s="205" t="s">
        <v>3</v>
      </c>
      <c r="N1320" s="206" t="s">
        <v>47</v>
      </c>
      <c r="O1320" s="169"/>
      <c r="P1320" s="170">
        <f>O1320*H1320</f>
        <v>0</v>
      </c>
      <c r="Q1320" s="170">
        <v>1</v>
      </c>
      <c r="R1320" s="170">
        <f>Q1320*H1320</f>
        <v>0.829</v>
      </c>
      <c r="S1320" s="170">
        <v>0</v>
      </c>
      <c r="T1320" s="171">
        <f>S1320*H1320</f>
        <v>0</v>
      </c>
      <c r="U1320" s="89"/>
      <c r="V1320" s="89"/>
      <c r="W1320" s="89"/>
      <c r="X1320" s="89"/>
      <c r="Y1320" s="89"/>
      <c r="Z1320" s="89"/>
      <c r="AA1320" s="89"/>
      <c r="AB1320" s="89"/>
      <c r="AC1320" s="89"/>
      <c r="AD1320" s="89"/>
      <c r="AE1320" s="89"/>
      <c r="AR1320" s="172" t="s">
        <v>353</v>
      </c>
      <c r="AT1320" s="172" t="s">
        <v>248</v>
      </c>
      <c r="AU1320" s="172" t="s">
        <v>179</v>
      </c>
      <c r="AY1320" s="82" t="s">
        <v>171</v>
      </c>
      <c r="BE1320" s="173">
        <f>IF(N1320="základní",J1320,0)</f>
        <v>0</v>
      </c>
      <c r="BF1320" s="173">
        <f>IF(N1320="snížená",J1320,0)</f>
        <v>0</v>
      </c>
      <c r="BG1320" s="173">
        <f>IF(N1320="zákl. přenesená",J1320,0)</f>
        <v>0</v>
      </c>
      <c r="BH1320" s="173">
        <f>IF(N1320="sníž. přenesená",J1320,0)</f>
        <v>0</v>
      </c>
      <c r="BI1320" s="173">
        <f>IF(N1320="nulová",J1320,0)</f>
        <v>0</v>
      </c>
      <c r="BJ1320" s="82" t="s">
        <v>179</v>
      </c>
      <c r="BK1320" s="173">
        <f>ROUND(I1320*H1320,2)</f>
        <v>0</v>
      </c>
      <c r="BL1320" s="82" t="s">
        <v>261</v>
      </c>
      <c r="BM1320" s="172" t="s">
        <v>1623</v>
      </c>
    </row>
    <row r="1321" spans="2:51" s="182" customFormat="1" ht="12">
      <c r="B1321" s="183"/>
      <c r="D1321" s="176" t="s">
        <v>181</v>
      </c>
      <c r="E1321" s="184" t="s">
        <v>3</v>
      </c>
      <c r="F1321" s="185" t="s">
        <v>1624</v>
      </c>
      <c r="H1321" s="186">
        <v>0.829</v>
      </c>
      <c r="L1321" s="183"/>
      <c r="M1321" s="187"/>
      <c r="N1321" s="188"/>
      <c r="O1321" s="188"/>
      <c r="P1321" s="188"/>
      <c r="Q1321" s="188"/>
      <c r="R1321" s="188"/>
      <c r="S1321" s="188"/>
      <c r="T1321" s="189"/>
      <c r="AT1321" s="184" t="s">
        <v>181</v>
      </c>
      <c r="AU1321" s="184" t="s">
        <v>179</v>
      </c>
      <c r="AV1321" s="182" t="s">
        <v>179</v>
      </c>
      <c r="AW1321" s="182" t="s">
        <v>36</v>
      </c>
      <c r="AX1321" s="182" t="s">
        <v>83</v>
      </c>
      <c r="AY1321" s="184" t="s">
        <v>171</v>
      </c>
    </row>
    <row r="1322" spans="1:65" s="92" customFormat="1" ht="16.5" customHeight="1">
      <c r="A1322" s="89"/>
      <c r="B1322" s="90"/>
      <c r="C1322" s="198" t="s">
        <v>1625</v>
      </c>
      <c r="D1322" s="198" t="s">
        <v>248</v>
      </c>
      <c r="E1322" s="199" t="s">
        <v>1626</v>
      </c>
      <c r="F1322" s="200" t="s">
        <v>1627</v>
      </c>
      <c r="G1322" s="201" t="s">
        <v>222</v>
      </c>
      <c r="H1322" s="202">
        <v>0.064</v>
      </c>
      <c r="I1322" s="78"/>
      <c r="J1322" s="203">
        <f>ROUND(I1322*H1322,2)</f>
        <v>0</v>
      </c>
      <c r="K1322" s="200" t="s">
        <v>177</v>
      </c>
      <c r="L1322" s="204"/>
      <c r="M1322" s="205" t="s">
        <v>3</v>
      </c>
      <c r="N1322" s="206" t="s">
        <v>47</v>
      </c>
      <c r="O1322" s="169"/>
      <c r="P1322" s="170">
        <f>O1322*H1322</f>
        <v>0</v>
      </c>
      <c r="Q1322" s="170">
        <v>1</v>
      </c>
      <c r="R1322" s="170">
        <f>Q1322*H1322</f>
        <v>0.064</v>
      </c>
      <c r="S1322" s="170">
        <v>0</v>
      </c>
      <c r="T1322" s="171">
        <f>S1322*H1322</f>
        <v>0</v>
      </c>
      <c r="U1322" s="89"/>
      <c r="V1322" s="89"/>
      <c r="W1322" s="89"/>
      <c r="X1322" s="89"/>
      <c r="Y1322" s="89"/>
      <c r="Z1322" s="89"/>
      <c r="AA1322" s="89"/>
      <c r="AB1322" s="89"/>
      <c r="AC1322" s="89"/>
      <c r="AD1322" s="89"/>
      <c r="AE1322" s="89"/>
      <c r="AR1322" s="172" t="s">
        <v>353</v>
      </c>
      <c r="AT1322" s="172" t="s">
        <v>248</v>
      </c>
      <c r="AU1322" s="172" t="s">
        <v>179</v>
      </c>
      <c r="AY1322" s="82" t="s">
        <v>171</v>
      </c>
      <c r="BE1322" s="173">
        <f>IF(N1322="základní",J1322,0)</f>
        <v>0</v>
      </c>
      <c r="BF1322" s="173">
        <f>IF(N1322="snížená",J1322,0)</f>
        <v>0</v>
      </c>
      <c r="BG1322" s="173">
        <f>IF(N1322="zákl. přenesená",J1322,0)</f>
        <v>0</v>
      </c>
      <c r="BH1322" s="173">
        <f>IF(N1322="sníž. přenesená",J1322,0)</f>
        <v>0</v>
      </c>
      <c r="BI1322" s="173">
        <f>IF(N1322="nulová",J1322,0)</f>
        <v>0</v>
      </c>
      <c r="BJ1322" s="82" t="s">
        <v>179</v>
      </c>
      <c r="BK1322" s="173">
        <f>ROUND(I1322*H1322,2)</f>
        <v>0</v>
      </c>
      <c r="BL1322" s="82" t="s">
        <v>261</v>
      </c>
      <c r="BM1322" s="172" t="s">
        <v>1628</v>
      </c>
    </row>
    <row r="1323" spans="2:51" s="182" customFormat="1" ht="12">
      <c r="B1323" s="183"/>
      <c r="D1323" s="176" t="s">
        <v>181</v>
      </c>
      <c r="E1323" s="184" t="s">
        <v>3</v>
      </c>
      <c r="F1323" s="185" t="s">
        <v>1629</v>
      </c>
      <c r="H1323" s="186">
        <v>0.011</v>
      </c>
      <c r="L1323" s="183"/>
      <c r="M1323" s="187"/>
      <c r="N1323" s="188"/>
      <c r="O1323" s="188"/>
      <c r="P1323" s="188"/>
      <c r="Q1323" s="188"/>
      <c r="R1323" s="188"/>
      <c r="S1323" s="188"/>
      <c r="T1323" s="189"/>
      <c r="AT1323" s="184" t="s">
        <v>181</v>
      </c>
      <c r="AU1323" s="184" t="s">
        <v>179</v>
      </c>
      <c r="AV1323" s="182" t="s">
        <v>179</v>
      </c>
      <c r="AW1323" s="182" t="s">
        <v>36</v>
      </c>
      <c r="AX1323" s="182" t="s">
        <v>75</v>
      </c>
      <c r="AY1323" s="184" t="s">
        <v>171</v>
      </c>
    </row>
    <row r="1324" spans="2:51" s="182" customFormat="1" ht="12">
      <c r="B1324" s="183"/>
      <c r="D1324" s="176" t="s">
        <v>181</v>
      </c>
      <c r="E1324" s="184" t="s">
        <v>3</v>
      </c>
      <c r="F1324" s="185" t="s">
        <v>1630</v>
      </c>
      <c r="H1324" s="186">
        <v>0.047</v>
      </c>
      <c r="L1324" s="183"/>
      <c r="M1324" s="187"/>
      <c r="N1324" s="188"/>
      <c r="O1324" s="188"/>
      <c r="P1324" s="188"/>
      <c r="Q1324" s="188"/>
      <c r="R1324" s="188"/>
      <c r="S1324" s="188"/>
      <c r="T1324" s="189"/>
      <c r="AT1324" s="184" t="s">
        <v>181</v>
      </c>
      <c r="AU1324" s="184" t="s">
        <v>179</v>
      </c>
      <c r="AV1324" s="182" t="s">
        <v>179</v>
      </c>
      <c r="AW1324" s="182" t="s">
        <v>36</v>
      </c>
      <c r="AX1324" s="182" t="s">
        <v>75</v>
      </c>
      <c r="AY1324" s="184" t="s">
        <v>171</v>
      </c>
    </row>
    <row r="1325" spans="2:51" s="182" customFormat="1" ht="12">
      <c r="B1325" s="183"/>
      <c r="D1325" s="176" t="s">
        <v>181</v>
      </c>
      <c r="E1325" s="184" t="s">
        <v>3</v>
      </c>
      <c r="F1325" s="185" t="s">
        <v>1631</v>
      </c>
      <c r="H1325" s="186">
        <v>0.006</v>
      </c>
      <c r="L1325" s="183"/>
      <c r="M1325" s="187"/>
      <c r="N1325" s="188"/>
      <c r="O1325" s="188"/>
      <c r="P1325" s="188"/>
      <c r="Q1325" s="188"/>
      <c r="R1325" s="188"/>
      <c r="S1325" s="188"/>
      <c r="T1325" s="189"/>
      <c r="AT1325" s="184" t="s">
        <v>181</v>
      </c>
      <c r="AU1325" s="184" t="s">
        <v>179</v>
      </c>
      <c r="AV1325" s="182" t="s">
        <v>179</v>
      </c>
      <c r="AW1325" s="182" t="s">
        <v>36</v>
      </c>
      <c r="AX1325" s="182" t="s">
        <v>75</v>
      </c>
      <c r="AY1325" s="184" t="s">
        <v>171</v>
      </c>
    </row>
    <row r="1326" spans="2:51" s="190" customFormat="1" ht="12">
      <c r="B1326" s="191"/>
      <c r="D1326" s="176" t="s">
        <v>181</v>
      </c>
      <c r="E1326" s="192" t="s">
        <v>3</v>
      </c>
      <c r="F1326" s="193" t="s">
        <v>184</v>
      </c>
      <c r="H1326" s="194">
        <v>0.064</v>
      </c>
      <c r="L1326" s="191"/>
      <c r="M1326" s="195"/>
      <c r="N1326" s="196"/>
      <c r="O1326" s="196"/>
      <c r="P1326" s="196"/>
      <c r="Q1326" s="196"/>
      <c r="R1326" s="196"/>
      <c r="S1326" s="196"/>
      <c r="T1326" s="197"/>
      <c r="AT1326" s="192" t="s">
        <v>181</v>
      </c>
      <c r="AU1326" s="192" t="s">
        <v>179</v>
      </c>
      <c r="AV1326" s="190" t="s">
        <v>178</v>
      </c>
      <c r="AW1326" s="190" t="s">
        <v>36</v>
      </c>
      <c r="AX1326" s="190" t="s">
        <v>83</v>
      </c>
      <c r="AY1326" s="192" t="s">
        <v>171</v>
      </c>
    </row>
    <row r="1327" spans="1:65" s="92" customFormat="1" ht="16.5" customHeight="1">
      <c r="A1327" s="89"/>
      <c r="B1327" s="90"/>
      <c r="C1327" s="161" t="s">
        <v>1632</v>
      </c>
      <c r="D1327" s="161" t="s">
        <v>173</v>
      </c>
      <c r="E1327" s="162" t="s">
        <v>1633</v>
      </c>
      <c r="F1327" s="163" t="s">
        <v>1634</v>
      </c>
      <c r="G1327" s="164" t="s">
        <v>1635</v>
      </c>
      <c r="H1327" s="165">
        <v>1</v>
      </c>
      <c r="I1327" s="75"/>
      <c r="J1327" s="166">
        <f>ROUND(I1327*H1327,2)</f>
        <v>0</v>
      </c>
      <c r="K1327" s="163" t="s">
        <v>3</v>
      </c>
      <c r="L1327" s="90"/>
      <c r="M1327" s="167" t="s">
        <v>3</v>
      </c>
      <c r="N1327" s="168" t="s">
        <v>47</v>
      </c>
      <c r="O1327" s="169"/>
      <c r="P1327" s="170">
        <f>O1327*H1327</f>
        <v>0</v>
      </c>
      <c r="Q1327" s="170">
        <v>5E-05</v>
      </c>
      <c r="R1327" s="170">
        <f>Q1327*H1327</f>
        <v>5E-05</v>
      </c>
      <c r="S1327" s="170">
        <v>0</v>
      </c>
      <c r="T1327" s="171">
        <f>S1327*H1327</f>
        <v>0</v>
      </c>
      <c r="U1327" s="89"/>
      <c r="V1327" s="89"/>
      <c r="W1327" s="89"/>
      <c r="X1327" s="89"/>
      <c r="Y1327" s="89"/>
      <c r="Z1327" s="89"/>
      <c r="AA1327" s="89"/>
      <c r="AB1327" s="89"/>
      <c r="AC1327" s="89"/>
      <c r="AD1327" s="89"/>
      <c r="AE1327" s="89"/>
      <c r="AR1327" s="172" t="s">
        <v>261</v>
      </c>
      <c r="AT1327" s="172" t="s">
        <v>173</v>
      </c>
      <c r="AU1327" s="172" t="s">
        <v>179</v>
      </c>
      <c r="AY1327" s="82" t="s">
        <v>171</v>
      </c>
      <c r="BE1327" s="173">
        <f>IF(N1327="základní",J1327,0)</f>
        <v>0</v>
      </c>
      <c r="BF1327" s="173">
        <f>IF(N1327="snížená",J1327,0)</f>
        <v>0</v>
      </c>
      <c r="BG1327" s="173">
        <f>IF(N1327="zákl. přenesená",J1327,0)</f>
        <v>0</v>
      </c>
      <c r="BH1327" s="173">
        <f>IF(N1327="sníž. přenesená",J1327,0)</f>
        <v>0</v>
      </c>
      <c r="BI1327" s="173">
        <f>IF(N1327="nulová",J1327,0)</f>
        <v>0</v>
      </c>
      <c r="BJ1327" s="82" t="s">
        <v>179</v>
      </c>
      <c r="BK1327" s="173">
        <f>ROUND(I1327*H1327,2)</f>
        <v>0</v>
      </c>
      <c r="BL1327" s="82" t="s">
        <v>261</v>
      </c>
      <c r="BM1327" s="172" t="s">
        <v>1636</v>
      </c>
    </row>
    <row r="1328" spans="1:65" s="92" customFormat="1" ht="16.5" customHeight="1">
      <c r="A1328" s="89"/>
      <c r="B1328" s="90"/>
      <c r="C1328" s="161" t="s">
        <v>1637</v>
      </c>
      <c r="D1328" s="161" t="s">
        <v>173</v>
      </c>
      <c r="E1328" s="162" t="s">
        <v>1638</v>
      </c>
      <c r="F1328" s="163" t="s">
        <v>1639</v>
      </c>
      <c r="G1328" s="164" t="s">
        <v>284</v>
      </c>
      <c r="H1328" s="165">
        <v>3</v>
      </c>
      <c r="I1328" s="75"/>
      <c r="J1328" s="166">
        <f>ROUND(I1328*H1328,2)</f>
        <v>0</v>
      </c>
      <c r="K1328" s="163" t="s">
        <v>3</v>
      </c>
      <c r="L1328" s="90"/>
      <c r="M1328" s="167" t="s">
        <v>3</v>
      </c>
      <c r="N1328" s="168" t="s">
        <v>47</v>
      </c>
      <c r="O1328" s="169"/>
      <c r="P1328" s="170">
        <f>O1328*H1328</f>
        <v>0</v>
      </c>
      <c r="Q1328" s="170">
        <v>5E-05</v>
      </c>
      <c r="R1328" s="170">
        <f>Q1328*H1328</f>
        <v>0.00015000000000000001</v>
      </c>
      <c r="S1328" s="170">
        <v>0</v>
      </c>
      <c r="T1328" s="171">
        <f>S1328*H1328</f>
        <v>0</v>
      </c>
      <c r="U1328" s="89"/>
      <c r="V1328" s="89"/>
      <c r="W1328" s="89"/>
      <c r="X1328" s="89"/>
      <c r="Y1328" s="89"/>
      <c r="Z1328" s="89"/>
      <c r="AA1328" s="89"/>
      <c r="AB1328" s="89"/>
      <c r="AC1328" s="89"/>
      <c r="AD1328" s="89"/>
      <c r="AE1328" s="89"/>
      <c r="AR1328" s="172" t="s">
        <v>261</v>
      </c>
      <c r="AT1328" s="172" t="s">
        <v>173</v>
      </c>
      <c r="AU1328" s="172" t="s">
        <v>179</v>
      </c>
      <c r="AY1328" s="82" t="s">
        <v>171</v>
      </c>
      <c r="BE1328" s="173">
        <f>IF(N1328="základní",J1328,0)</f>
        <v>0</v>
      </c>
      <c r="BF1328" s="173">
        <f>IF(N1328="snížená",J1328,0)</f>
        <v>0</v>
      </c>
      <c r="BG1328" s="173">
        <f>IF(N1328="zákl. přenesená",J1328,0)</f>
        <v>0</v>
      </c>
      <c r="BH1328" s="173">
        <f>IF(N1328="sníž. přenesená",J1328,0)</f>
        <v>0</v>
      </c>
      <c r="BI1328" s="173">
        <f>IF(N1328="nulová",J1328,0)</f>
        <v>0</v>
      </c>
      <c r="BJ1328" s="82" t="s">
        <v>179</v>
      </c>
      <c r="BK1328" s="173">
        <f>ROUND(I1328*H1328,2)</f>
        <v>0</v>
      </c>
      <c r="BL1328" s="82" t="s">
        <v>261</v>
      </c>
      <c r="BM1328" s="172" t="s">
        <v>1640</v>
      </c>
    </row>
    <row r="1329" spans="2:51" s="174" customFormat="1" ht="12">
      <c r="B1329" s="175"/>
      <c r="D1329" s="176" t="s">
        <v>181</v>
      </c>
      <c r="E1329" s="177" t="s">
        <v>3</v>
      </c>
      <c r="F1329" s="178" t="s">
        <v>1641</v>
      </c>
      <c r="H1329" s="177" t="s">
        <v>3</v>
      </c>
      <c r="L1329" s="175"/>
      <c r="M1329" s="179"/>
      <c r="N1329" s="180"/>
      <c r="O1329" s="180"/>
      <c r="P1329" s="180"/>
      <c r="Q1329" s="180"/>
      <c r="R1329" s="180"/>
      <c r="S1329" s="180"/>
      <c r="T1329" s="181"/>
      <c r="AT1329" s="177" t="s">
        <v>181</v>
      </c>
      <c r="AU1329" s="177" t="s">
        <v>179</v>
      </c>
      <c r="AV1329" s="174" t="s">
        <v>83</v>
      </c>
      <c r="AW1329" s="174" t="s">
        <v>36</v>
      </c>
      <c r="AX1329" s="174" t="s">
        <v>75</v>
      </c>
      <c r="AY1329" s="177" t="s">
        <v>171</v>
      </c>
    </row>
    <row r="1330" spans="2:51" s="182" customFormat="1" ht="12">
      <c r="B1330" s="183"/>
      <c r="D1330" s="176" t="s">
        <v>181</v>
      </c>
      <c r="E1330" s="184" t="s">
        <v>3</v>
      </c>
      <c r="F1330" s="185" t="s">
        <v>193</v>
      </c>
      <c r="H1330" s="186">
        <v>3</v>
      </c>
      <c r="L1330" s="183"/>
      <c r="M1330" s="187"/>
      <c r="N1330" s="188"/>
      <c r="O1330" s="188"/>
      <c r="P1330" s="188"/>
      <c r="Q1330" s="188"/>
      <c r="R1330" s="188"/>
      <c r="S1330" s="188"/>
      <c r="T1330" s="189"/>
      <c r="AT1330" s="184" t="s">
        <v>181</v>
      </c>
      <c r="AU1330" s="184" t="s">
        <v>179</v>
      </c>
      <c r="AV1330" s="182" t="s">
        <v>179</v>
      </c>
      <c r="AW1330" s="182" t="s">
        <v>36</v>
      </c>
      <c r="AX1330" s="182" t="s">
        <v>75</v>
      </c>
      <c r="AY1330" s="184" t="s">
        <v>171</v>
      </c>
    </row>
    <row r="1331" spans="2:51" s="190" customFormat="1" ht="12">
      <c r="B1331" s="191"/>
      <c r="D1331" s="176" t="s">
        <v>181</v>
      </c>
      <c r="E1331" s="192" t="s">
        <v>3</v>
      </c>
      <c r="F1331" s="193" t="s">
        <v>184</v>
      </c>
      <c r="H1331" s="194">
        <v>3</v>
      </c>
      <c r="L1331" s="191"/>
      <c r="M1331" s="195"/>
      <c r="N1331" s="196"/>
      <c r="O1331" s="196"/>
      <c r="P1331" s="196"/>
      <c r="Q1331" s="196"/>
      <c r="R1331" s="196"/>
      <c r="S1331" s="196"/>
      <c r="T1331" s="197"/>
      <c r="AT1331" s="192" t="s">
        <v>181</v>
      </c>
      <c r="AU1331" s="192" t="s">
        <v>179</v>
      </c>
      <c r="AV1331" s="190" t="s">
        <v>178</v>
      </c>
      <c r="AW1331" s="190" t="s">
        <v>36</v>
      </c>
      <c r="AX1331" s="190" t="s">
        <v>83</v>
      </c>
      <c r="AY1331" s="192" t="s">
        <v>171</v>
      </c>
    </row>
    <row r="1332" spans="1:65" s="92" customFormat="1" ht="16.5" customHeight="1">
      <c r="A1332" s="89"/>
      <c r="B1332" s="90"/>
      <c r="C1332" s="161" t="s">
        <v>1642</v>
      </c>
      <c r="D1332" s="161" t="s">
        <v>173</v>
      </c>
      <c r="E1332" s="162" t="s">
        <v>1643</v>
      </c>
      <c r="F1332" s="163" t="s">
        <v>1639</v>
      </c>
      <c r="G1332" s="164" t="s">
        <v>284</v>
      </c>
      <c r="H1332" s="165">
        <v>2</v>
      </c>
      <c r="I1332" s="75"/>
      <c r="J1332" s="166">
        <f>ROUND(I1332*H1332,2)</f>
        <v>0</v>
      </c>
      <c r="K1332" s="163" t="s">
        <v>3</v>
      </c>
      <c r="L1332" s="90"/>
      <c r="M1332" s="167" t="s">
        <v>3</v>
      </c>
      <c r="N1332" s="168" t="s">
        <v>47</v>
      </c>
      <c r="O1332" s="169"/>
      <c r="P1332" s="170">
        <f>O1332*H1332</f>
        <v>0</v>
      </c>
      <c r="Q1332" s="170">
        <v>5E-05</v>
      </c>
      <c r="R1332" s="170">
        <f>Q1332*H1332</f>
        <v>0.0001</v>
      </c>
      <c r="S1332" s="170">
        <v>0</v>
      </c>
      <c r="T1332" s="171">
        <f>S1332*H1332</f>
        <v>0</v>
      </c>
      <c r="U1332" s="89"/>
      <c r="V1332" s="89"/>
      <c r="W1332" s="89"/>
      <c r="X1332" s="89"/>
      <c r="Y1332" s="89"/>
      <c r="Z1332" s="89"/>
      <c r="AA1332" s="89"/>
      <c r="AB1332" s="89"/>
      <c r="AC1332" s="89"/>
      <c r="AD1332" s="89"/>
      <c r="AE1332" s="89"/>
      <c r="AR1332" s="172" t="s">
        <v>261</v>
      </c>
      <c r="AT1332" s="172" t="s">
        <v>173</v>
      </c>
      <c r="AU1332" s="172" t="s">
        <v>179</v>
      </c>
      <c r="AY1332" s="82" t="s">
        <v>171</v>
      </c>
      <c r="BE1332" s="173">
        <f>IF(N1332="základní",J1332,0)</f>
        <v>0</v>
      </c>
      <c r="BF1332" s="173">
        <f>IF(N1332="snížená",J1332,0)</f>
        <v>0</v>
      </c>
      <c r="BG1332" s="173">
        <f>IF(N1332="zákl. přenesená",J1332,0)</f>
        <v>0</v>
      </c>
      <c r="BH1332" s="173">
        <f>IF(N1332="sníž. přenesená",J1332,0)</f>
        <v>0</v>
      </c>
      <c r="BI1332" s="173">
        <f>IF(N1332="nulová",J1332,0)</f>
        <v>0</v>
      </c>
      <c r="BJ1332" s="82" t="s">
        <v>179</v>
      </c>
      <c r="BK1332" s="173">
        <f>ROUND(I1332*H1332,2)</f>
        <v>0</v>
      </c>
      <c r="BL1332" s="82" t="s">
        <v>261</v>
      </c>
      <c r="BM1332" s="172" t="s">
        <v>1644</v>
      </c>
    </row>
    <row r="1333" spans="2:51" s="174" customFormat="1" ht="12">
      <c r="B1333" s="175"/>
      <c r="D1333" s="176" t="s">
        <v>181</v>
      </c>
      <c r="E1333" s="177" t="s">
        <v>3</v>
      </c>
      <c r="F1333" s="178" t="s">
        <v>1645</v>
      </c>
      <c r="H1333" s="177" t="s">
        <v>3</v>
      </c>
      <c r="L1333" s="175"/>
      <c r="M1333" s="179"/>
      <c r="N1333" s="180"/>
      <c r="O1333" s="180"/>
      <c r="P1333" s="180"/>
      <c r="Q1333" s="180"/>
      <c r="R1333" s="180"/>
      <c r="S1333" s="180"/>
      <c r="T1333" s="181"/>
      <c r="AT1333" s="177" t="s">
        <v>181</v>
      </c>
      <c r="AU1333" s="177" t="s">
        <v>179</v>
      </c>
      <c r="AV1333" s="174" t="s">
        <v>83</v>
      </c>
      <c r="AW1333" s="174" t="s">
        <v>36</v>
      </c>
      <c r="AX1333" s="174" t="s">
        <v>75</v>
      </c>
      <c r="AY1333" s="177" t="s">
        <v>171</v>
      </c>
    </row>
    <row r="1334" spans="2:51" s="182" customFormat="1" ht="12">
      <c r="B1334" s="183"/>
      <c r="D1334" s="176" t="s">
        <v>181</v>
      </c>
      <c r="E1334" s="184" t="s">
        <v>3</v>
      </c>
      <c r="F1334" s="185" t="s">
        <v>179</v>
      </c>
      <c r="H1334" s="186">
        <v>2</v>
      </c>
      <c r="L1334" s="183"/>
      <c r="M1334" s="187"/>
      <c r="N1334" s="188"/>
      <c r="O1334" s="188"/>
      <c r="P1334" s="188"/>
      <c r="Q1334" s="188"/>
      <c r="R1334" s="188"/>
      <c r="S1334" s="188"/>
      <c r="T1334" s="189"/>
      <c r="AT1334" s="184" t="s">
        <v>181</v>
      </c>
      <c r="AU1334" s="184" t="s">
        <v>179</v>
      </c>
      <c r="AV1334" s="182" t="s">
        <v>179</v>
      </c>
      <c r="AW1334" s="182" t="s">
        <v>36</v>
      </c>
      <c r="AX1334" s="182" t="s">
        <v>75</v>
      </c>
      <c r="AY1334" s="184" t="s">
        <v>171</v>
      </c>
    </row>
    <row r="1335" spans="2:51" s="190" customFormat="1" ht="12">
      <c r="B1335" s="191"/>
      <c r="D1335" s="176" t="s">
        <v>181</v>
      </c>
      <c r="E1335" s="192" t="s">
        <v>3</v>
      </c>
      <c r="F1335" s="193" t="s">
        <v>184</v>
      </c>
      <c r="H1335" s="194">
        <v>2</v>
      </c>
      <c r="L1335" s="191"/>
      <c r="M1335" s="195"/>
      <c r="N1335" s="196"/>
      <c r="O1335" s="196"/>
      <c r="P1335" s="196"/>
      <c r="Q1335" s="196"/>
      <c r="R1335" s="196"/>
      <c r="S1335" s="196"/>
      <c r="T1335" s="197"/>
      <c r="AT1335" s="192" t="s">
        <v>181</v>
      </c>
      <c r="AU1335" s="192" t="s">
        <v>179</v>
      </c>
      <c r="AV1335" s="190" t="s">
        <v>178</v>
      </c>
      <c r="AW1335" s="190" t="s">
        <v>36</v>
      </c>
      <c r="AX1335" s="190" t="s">
        <v>83</v>
      </c>
      <c r="AY1335" s="192" t="s">
        <v>171</v>
      </c>
    </row>
    <row r="1336" spans="1:65" s="92" customFormat="1" ht="24">
      <c r="A1336" s="89"/>
      <c r="B1336" s="90"/>
      <c r="C1336" s="161" t="s">
        <v>1646</v>
      </c>
      <c r="D1336" s="161" t="s">
        <v>173</v>
      </c>
      <c r="E1336" s="162" t="s">
        <v>1647</v>
      </c>
      <c r="F1336" s="163" t="s">
        <v>1648</v>
      </c>
      <c r="G1336" s="164" t="s">
        <v>222</v>
      </c>
      <c r="H1336" s="165">
        <v>1.8</v>
      </c>
      <c r="I1336" s="75"/>
      <c r="J1336" s="166">
        <f>ROUND(I1336*H1336,2)</f>
        <v>0</v>
      </c>
      <c r="K1336" s="163" t="s">
        <v>177</v>
      </c>
      <c r="L1336" s="90"/>
      <c r="M1336" s="167" t="s">
        <v>3</v>
      </c>
      <c r="N1336" s="168" t="s">
        <v>47</v>
      </c>
      <c r="O1336" s="169"/>
      <c r="P1336" s="170">
        <f>O1336*H1336</f>
        <v>0</v>
      </c>
      <c r="Q1336" s="170">
        <v>0</v>
      </c>
      <c r="R1336" s="170">
        <f>Q1336*H1336</f>
        <v>0</v>
      </c>
      <c r="S1336" s="170">
        <v>0</v>
      </c>
      <c r="T1336" s="171">
        <f>S1336*H1336</f>
        <v>0</v>
      </c>
      <c r="U1336" s="89"/>
      <c r="V1336" s="89"/>
      <c r="W1336" s="89"/>
      <c r="X1336" s="89"/>
      <c r="Y1336" s="89"/>
      <c r="Z1336" s="89"/>
      <c r="AA1336" s="89"/>
      <c r="AB1336" s="89"/>
      <c r="AC1336" s="89"/>
      <c r="AD1336" s="89"/>
      <c r="AE1336" s="89"/>
      <c r="AR1336" s="172" t="s">
        <v>261</v>
      </c>
      <c r="AT1336" s="172" t="s">
        <v>173</v>
      </c>
      <c r="AU1336" s="172" t="s">
        <v>179</v>
      </c>
      <c r="AY1336" s="82" t="s">
        <v>171</v>
      </c>
      <c r="BE1336" s="173">
        <f>IF(N1336="základní",J1336,0)</f>
        <v>0</v>
      </c>
      <c r="BF1336" s="173">
        <f>IF(N1336="snížená",J1336,0)</f>
        <v>0</v>
      </c>
      <c r="BG1336" s="173">
        <f>IF(N1336="zákl. přenesená",J1336,0)</f>
        <v>0</v>
      </c>
      <c r="BH1336" s="173">
        <f>IF(N1336="sníž. přenesená",J1336,0)</f>
        <v>0</v>
      </c>
      <c r="BI1336" s="173">
        <f>IF(N1336="nulová",J1336,0)</f>
        <v>0</v>
      </c>
      <c r="BJ1336" s="82" t="s">
        <v>179</v>
      </c>
      <c r="BK1336" s="173">
        <f>ROUND(I1336*H1336,2)</f>
        <v>0</v>
      </c>
      <c r="BL1336" s="82" t="s">
        <v>261</v>
      </c>
      <c r="BM1336" s="172" t="s">
        <v>1649</v>
      </c>
    </row>
    <row r="1337" spans="2:63" s="148" customFormat="1" ht="22.9" customHeight="1">
      <c r="B1337" s="149"/>
      <c r="D1337" s="150" t="s">
        <v>74</v>
      </c>
      <c r="E1337" s="159" t="s">
        <v>1650</v>
      </c>
      <c r="F1337" s="159" t="s">
        <v>1651</v>
      </c>
      <c r="J1337" s="160">
        <f>BK1337</f>
        <v>0</v>
      </c>
      <c r="L1337" s="149"/>
      <c r="M1337" s="153"/>
      <c r="N1337" s="154"/>
      <c r="O1337" s="154"/>
      <c r="P1337" s="155">
        <f>SUM(P1338:P1364)</f>
        <v>0</v>
      </c>
      <c r="Q1337" s="154"/>
      <c r="R1337" s="155">
        <f>SUM(R1338:R1364)</f>
        <v>1.07889436</v>
      </c>
      <c r="S1337" s="154"/>
      <c r="T1337" s="156">
        <f>SUM(T1338:T1364)</f>
        <v>0</v>
      </c>
      <c r="AR1337" s="150" t="s">
        <v>179</v>
      </c>
      <c r="AT1337" s="157" t="s">
        <v>74</v>
      </c>
      <c r="AU1337" s="157" t="s">
        <v>83</v>
      </c>
      <c r="AY1337" s="150" t="s">
        <v>171</v>
      </c>
      <c r="BK1337" s="158">
        <f>SUM(BK1338:BK1364)</f>
        <v>0</v>
      </c>
    </row>
    <row r="1338" spans="1:65" s="92" customFormat="1" ht="21.75" customHeight="1">
      <c r="A1338" s="89"/>
      <c r="B1338" s="90"/>
      <c r="C1338" s="161" t="s">
        <v>1652</v>
      </c>
      <c r="D1338" s="161" t="s">
        <v>173</v>
      </c>
      <c r="E1338" s="162" t="s">
        <v>1653</v>
      </c>
      <c r="F1338" s="163" t="s">
        <v>1654</v>
      </c>
      <c r="G1338" s="164" t="s">
        <v>256</v>
      </c>
      <c r="H1338" s="165">
        <v>47.282</v>
      </c>
      <c r="I1338" s="75"/>
      <c r="J1338" s="166">
        <f>ROUND(I1338*H1338,2)</f>
        <v>0</v>
      </c>
      <c r="K1338" s="163" t="s">
        <v>177</v>
      </c>
      <c r="L1338" s="90"/>
      <c r="M1338" s="167" t="s">
        <v>3</v>
      </c>
      <c r="N1338" s="168" t="s">
        <v>47</v>
      </c>
      <c r="O1338" s="169"/>
      <c r="P1338" s="170">
        <f>O1338*H1338</f>
        <v>0</v>
      </c>
      <c r="Q1338" s="170">
        <v>0.00043</v>
      </c>
      <c r="R1338" s="170">
        <f>Q1338*H1338</f>
        <v>0.020331259999999997</v>
      </c>
      <c r="S1338" s="170">
        <v>0</v>
      </c>
      <c r="T1338" s="171">
        <f>S1338*H1338</f>
        <v>0</v>
      </c>
      <c r="U1338" s="89"/>
      <c r="V1338" s="89"/>
      <c r="W1338" s="89"/>
      <c r="X1338" s="89"/>
      <c r="Y1338" s="89"/>
      <c r="Z1338" s="89"/>
      <c r="AA1338" s="89"/>
      <c r="AB1338" s="89"/>
      <c r="AC1338" s="89"/>
      <c r="AD1338" s="89"/>
      <c r="AE1338" s="89"/>
      <c r="AR1338" s="172" t="s">
        <v>261</v>
      </c>
      <c r="AT1338" s="172" t="s">
        <v>173</v>
      </c>
      <c r="AU1338" s="172" t="s">
        <v>179</v>
      </c>
      <c r="AY1338" s="82" t="s">
        <v>171</v>
      </c>
      <c r="BE1338" s="173">
        <f>IF(N1338="základní",J1338,0)</f>
        <v>0</v>
      </c>
      <c r="BF1338" s="173">
        <f>IF(N1338="snížená",J1338,0)</f>
        <v>0</v>
      </c>
      <c r="BG1338" s="173">
        <f>IF(N1338="zákl. přenesená",J1338,0)</f>
        <v>0</v>
      </c>
      <c r="BH1338" s="173">
        <f>IF(N1338="sníž. přenesená",J1338,0)</f>
        <v>0</v>
      </c>
      <c r="BI1338" s="173">
        <f>IF(N1338="nulová",J1338,0)</f>
        <v>0</v>
      </c>
      <c r="BJ1338" s="82" t="s">
        <v>179</v>
      </c>
      <c r="BK1338" s="173">
        <f>ROUND(I1338*H1338,2)</f>
        <v>0</v>
      </c>
      <c r="BL1338" s="82" t="s">
        <v>261</v>
      </c>
      <c r="BM1338" s="172" t="s">
        <v>1655</v>
      </c>
    </row>
    <row r="1339" spans="2:51" s="174" customFormat="1" ht="12">
      <c r="B1339" s="175"/>
      <c r="D1339" s="176" t="s">
        <v>181</v>
      </c>
      <c r="E1339" s="177" t="s">
        <v>3</v>
      </c>
      <c r="F1339" s="178" t="s">
        <v>351</v>
      </c>
      <c r="H1339" s="177" t="s">
        <v>3</v>
      </c>
      <c r="L1339" s="175"/>
      <c r="M1339" s="179"/>
      <c r="N1339" s="180"/>
      <c r="O1339" s="180"/>
      <c r="P1339" s="180"/>
      <c r="Q1339" s="180"/>
      <c r="R1339" s="180"/>
      <c r="S1339" s="180"/>
      <c r="T1339" s="181"/>
      <c r="AT1339" s="177" t="s">
        <v>181</v>
      </c>
      <c r="AU1339" s="177" t="s">
        <v>179</v>
      </c>
      <c r="AV1339" s="174" t="s">
        <v>83</v>
      </c>
      <c r="AW1339" s="174" t="s">
        <v>36</v>
      </c>
      <c r="AX1339" s="174" t="s">
        <v>75</v>
      </c>
      <c r="AY1339" s="177" t="s">
        <v>171</v>
      </c>
    </row>
    <row r="1340" spans="2:51" s="182" customFormat="1" ht="12">
      <c r="B1340" s="183"/>
      <c r="D1340" s="176" t="s">
        <v>181</v>
      </c>
      <c r="E1340" s="184" t="s">
        <v>3</v>
      </c>
      <c r="F1340" s="185" t="s">
        <v>1656</v>
      </c>
      <c r="H1340" s="186">
        <v>31.26</v>
      </c>
      <c r="L1340" s="183"/>
      <c r="M1340" s="187"/>
      <c r="N1340" s="188"/>
      <c r="O1340" s="188"/>
      <c r="P1340" s="188"/>
      <c r="Q1340" s="188"/>
      <c r="R1340" s="188"/>
      <c r="S1340" s="188"/>
      <c r="T1340" s="189"/>
      <c r="AT1340" s="184" t="s">
        <v>181</v>
      </c>
      <c r="AU1340" s="184" t="s">
        <v>179</v>
      </c>
      <c r="AV1340" s="182" t="s">
        <v>179</v>
      </c>
      <c r="AW1340" s="182" t="s">
        <v>36</v>
      </c>
      <c r="AX1340" s="182" t="s">
        <v>75</v>
      </c>
      <c r="AY1340" s="184" t="s">
        <v>171</v>
      </c>
    </row>
    <row r="1341" spans="2:51" s="182" customFormat="1" ht="12">
      <c r="B1341" s="183"/>
      <c r="D1341" s="176" t="s">
        <v>181</v>
      </c>
      <c r="E1341" s="184" t="s">
        <v>3</v>
      </c>
      <c r="F1341" s="185" t="s">
        <v>1657</v>
      </c>
      <c r="H1341" s="186">
        <v>16.022</v>
      </c>
      <c r="L1341" s="183"/>
      <c r="M1341" s="187"/>
      <c r="N1341" s="188"/>
      <c r="O1341" s="188"/>
      <c r="P1341" s="188"/>
      <c r="Q1341" s="188"/>
      <c r="R1341" s="188"/>
      <c r="S1341" s="188"/>
      <c r="T1341" s="189"/>
      <c r="AT1341" s="184" t="s">
        <v>181</v>
      </c>
      <c r="AU1341" s="184" t="s">
        <v>179</v>
      </c>
      <c r="AV1341" s="182" t="s">
        <v>179</v>
      </c>
      <c r="AW1341" s="182" t="s">
        <v>36</v>
      </c>
      <c r="AX1341" s="182" t="s">
        <v>75</v>
      </c>
      <c r="AY1341" s="184" t="s">
        <v>171</v>
      </c>
    </row>
    <row r="1342" spans="2:51" s="190" customFormat="1" ht="12">
      <c r="B1342" s="191"/>
      <c r="D1342" s="176" t="s">
        <v>181</v>
      </c>
      <c r="E1342" s="192" t="s">
        <v>3</v>
      </c>
      <c r="F1342" s="193" t="s">
        <v>184</v>
      </c>
      <c r="H1342" s="194">
        <v>47.282</v>
      </c>
      <c r="L1342" s="191"/>
      <c r="M1342" s="195"/>
      <c r="N1342" s="196"/>
      <c r="O1342" s="196"/>
      <c r="P1342" s="196"/>
      <c r="Q1342" s="196"/>
      <c r="R1342" s="196"/>
      <c r="S1342" s="196"/>
      <c r="T1342" s="197"/>
      <c r="AT1342" s="192" t="s">
        <v>181</v>
      </c>
      <c r="AU1342" s="192" t="s">
        <v>179</v>
      </c>
      <c r="AV1342" s="190" t="s">
        <v>178</v>
      </c>
      <c r="AW1342" s="190" t="s">
        <v>36</v>
      </c>
      <c r="AX1342" s="190" t="s">
        <v>83</v>
      </c>
      <c r="AY1342" s="192" t="s">
        <v>171</v>
      </c>
    </row>
    <row r="1343" spans="1:65" s="92" customFormat="1" ht="16.5" customHeight="1">
      <c r="A1343" s="89"/>
      <c r="B1343" s="90"/>
      <c r="C1343" s="198" t="s">
        <v>1658</v>
      </c>
      <c r="D1343" s="198" t="s">
        <v>248</v>
      </c>
      <c r="E1343" s="199" t="s">
        <v>1659</v>
      </c>
      <c r="F1343" s="200" t="s">
        <v>1660</v>
      </c>
      <c r="G1343" s="201" t="s">
        <v>284</v>
      </c>
      <c r="H1343" s="202">
        <v>47.282</v>
      </c>
      <c r="I1343" s="78"/>
      <c r="J1343" s="203">
        <f>ROUND(I1343*H1343,2)</f>
        <v>0</v>
      </c>
      <c r="K1343" s="200" t="s">
        <v>177</v>
      </c>
      <c r="L1343" s="204"/>
      <c r="M1343" s="205" t="s">
        <v>3</v>
      </c>
      <c r="N1343" s="206" t="s">
        <v>47</v>
      </c>
      <c r="O1343" s="169"/>
      <c r="P1343" s="170">
        <f>O1343*H1343</f>
        <v>0</v>
      </c>
      <c r="Q1343" s="170">
        <v>0.00047</v>
      </c>
      <c r="R1343" s="170">
        <f>Q1343*H1343</f>
        <v>0.02222254</v>
      </c>
      <c r="S1343" s="170">
        <v>0</v>
      </c>
      <c r="T1343" s="171">
        <f>S1343*H1343</f>
        <v>0</v>
      </c>
      <c r="U1343" s="89"/>
      <c r="V1343" s="89"/>
      <c r="W1343" s="89"/>
      <c r="X1343" s="89"/>
      <c r="Y1343" s="89"/>
      <c r="Z1343" s="89"/>
      <c r="AA1343" s="89"/>
      <c r="AB1343" s="89"/>
      <c r="AC1343" s="89"/>
      <c r="AD1343" s="89"/>
      <c r="AE1343" s="89"/>
      <c r="AR1343" s="172" t="s">
        <v>353</v>
      </c>
      <c r="AT1343" s="172" t="s">
        <v>248</v>
      </c>
      <c r="AU1343" s="172" t="s">
        <v>179</v>
      </c>
      <c r="AY1343" s="82" t="s">
        <v>171</v>
      </c>
      <c r="BE1343" s="173">
        <f>IF(N1343="základní",J1343,0)</f>
        <v>0</v>
      </c>
      <c r="BF1343" s="173">
        <f>IF(N1343="snížená",J1343,0)</f>
        <v>0</v>
      </c>
      <c r="BG1343" s="173">
        <f>IF(N1343="zákl. přenesená",J1343,0)</f>
        <v>0</v>
      </c>
      <c r="BH1343" s="173">
        <f>IF(N1343="sníž. přenesená",J1343,0)</f>
        <v>0</v>
      </c>
      <c r="BI1343" s="173">
        <f>IF(N1343="nulová",J1343,0)</f>
        <v>0</v>
      </c>
      <c r="BJ1343" s="82" t="s">
        <v>179</v>
      </c>
      <c r="BK1343" s="173">
        <f>ROUND(I1343*H1343,2)</f>
        <v>0</v>
      </c>
      <c r="BL1343" s="82" t="s">
        <v>261</v>
      </c>
      <c r="BM1343" s="172" t="s">
        <v>1661</v>
      </c>
    </row>
    <row r="1344" spans="1:65" s="92" customFormat="1" ht="24">
      <c r="A1344" s="89"/>
      <c r="B1344" s="90"/>
      <c r="C1344" s="161" t="s">
        <v>1662</v>
      </c>
      <c r="D1344" s="161" t="s">
        <v>173</v>
      </c>
      <c r="E1344" s="162" t="s">
        <v>1663</v>
      </c>
      <c r="F1344" s="163" t="s">
        <v>1664</v>
      </c>
      <c r="G1344" s="164" t="s">
        <v>176</v>
      </c>
      <c r="H1344" s="165">
        <v>37.73</v>
      </c>
      <c r="I1344" s="75"/>
      <c r="J1344" s="166">
        <f>ROUND(I1344*H1344,2)</f>
        <v>0</v>
      </c>
      <c r="K1344" s="163" t="s">
        <v>177</v>
      </c>
      <c r="L1344" s="90"/>
      <c r="M1344" s="167" t="s">
        <v>3</v>
      </c>
      <c r="N1344" s="168" t="s">
        <v>47</v>
      </c>
      <c r="O1344" s="169"/>
      <c r="P1344" s="170">
        <f>O1344*H1344</f>
        <v>0</v>
      </c>
      <c r="Q1344" s="170">
        <v>0.0063</v>
      </c>
      <c r="R1344" s="170">
        <f>Q1344*H1344</f>
        <v>0.237699</v>
      </c>
      <c r="S1344" s="170">
        <v>0</v>
      </c>
      <c r="T1344" s="171">
        <f>S1344*H1344</f>
        <v>0</v>
      </c>
      <c r="U1344" s="89"/>
      <c r="V1344" s="89"/>
      <c r="W1344" s="89"/>
      <c r="X1344" s="89"/>
      <c r="Y1344" s="89"/>
      <c r="Z1344" s="89"/>
      <c r="AA1344" s="89"/>
      <c r="AB1344" s="89"/>
      <c r="AC1344" s="89"/>
      <c r="AD1344" s="89"/>
      <c r="AE1344" s="89"/>
      <c r="AR1344" s="172" t="s">
        <v>261</v>
      </c>
      <c r="AT1344" s="172" t="s">
        <v>173</v>
      </c>
      <c r="AU1344" s="172" t="s">
        <v>179</v>
      </c>
      <c r="AY1344" s="82" t="s">
        <v>171</v>
      </c>
      <c r="BE1344" s="173">
        <f>IF(N1344="základní",J1344,0)</f>
        <v>0</v>
      </c>
      <c r="BF1344" s="173">
        <f>IF(N1344="snížená",J1344,0)</f>
        <v>0</v>
      </c>
      <c r="BG1344" s="173">
        <f>IF(N1344="zákl. přenesená",J1344,0)</f>
        <v>0</v>
      </c>
      <c r="BH1344" s="173">
        <f>IF(N1344="sníž. přenesená",J1344,0)</f>
        <v>0</v>
      </c>
      <c r="BI1344" s="173">
        <f>IF(N1344="nulová",J1344,0)</f>
        <v>0</v>
      </c>
      <c r="BJ1344" s="82" t="s">
        <v>179</v>
      </c>
      <c r="BK1344" s="173">
        <f>ROUND(I1344*H1344,2)</f>
        <v>0</v>
      </c>
      <c r="BL1344" s="82" t="s">
        <v>261</v>
      </c>
      <c r="BM1344" s="172" t="s">
        <v>1665</v>
      </c>
    </row>
    <row r="1345" spans="2:51" s="174" customFormat="1" ht="12">
      <c r="B1345" s="175"/>
      <c r="D1345" s="176" t="s">
        <v>181</v>
      </c>
      <c r="E1345" s="177" t="s">
        <v>3</v>
      </c>
      <c r="F1345" s="178" t="s">
        <v>1666</v>
      </c>
      <c r="H1345" s="177" t="s">
        <v>3</v>
      </c>
      <c r="L1345" s="175"/>
      <c r="M1345" s="179"/>
      <c r="N1345" s="180"/>
      <c r="O1345" s="180"/>
      <c r="P1345" s="180"/>
      <c r="Q1345" s="180"/>
      <c r="R1345" s="180"/>
      <c r="S1345" s="180"/>
      <c r="T1345" s="181"/>
      <c r="AT1345" s="177" t="s">
        <v>181</v>
      </c>
      <c r="AU1345" s="177" t="s">
        <v>179</v>
      </c>
      <c r="AV1345" s="174" t="s">
        <v>83</v>
      </c>
      <c r="AW1345" s="174" t="s">
        <v>36</v>
      </c>
      <c r="AX1345" s="174" t="s">
        <v>75</v>
      </c>
      <c r="AY1345" s="177" t="s">
        <v>171</v>
      </c>
    </row>
    <row r="1346" spans="2:51" s="182" customFormat="1" ht="12">
      <c r="B1346" s="183"/>
      <c r="D1346" s="176" t="s">
        <v>181</v>
      </c>
      <c r="E1346" s="184" t="s">
        <v>3</v>
      </c>
      <c r="F1346" s="185" t="s">
        <v>1667</v>
      </c>
      <c r="H1346" s="186">
        <v>23.83</v>
      </c>
      <c r="L1346" s="183"/>
      <c r="M1346" s="187"/>
      <c r="N1346" s="188"/>
      <c r="O1346" s="188"/>
      <c r="P1346" s="188"/>
      <c r="Q1346" s="188"/>
      <c r="R1346" s="188"/>
      <c r="S1346" s="188"/>
      <c r="T1346" s="189"/>
      <c r="AT1346" s="184" t="s">
        <v>181</v>
      </c>
      <c r="AU1346" s="184" t="s">
        <v>179</v>
      </c>
      <c r="AV1346" s="182" t="s">
        <v>179</v>
      </c>
      <c r="AW1346" s="182" t="s">
        <v>36</v>
      </c>
      <c r="AX1346" s="182" t="s">
        <v>75</v>
      </c>
      <c r="AY1346" s="184" t="s">
        <v>171</v>
      </c>
    </row>
    <row r="1347" spans="2:51" s="174" customFormat="1" ht="12">
      <c r="B1347" s="175"/>
      <c r="D1347" s="176" t="s">
        <v>181</v>
      </c>
      <c r="E1347" s="177" t="s">
        <v>3</v>
      </c>
      <c r="F1347" s="178" t="s">
        <v>1668</v>
      </c>
      <c r="H1347" s="177" t="s">
        <v>3</v>
      </c>
      <c r="L1347" s="175"/>
      <c r="M1347" s="179"/>
      <c r="N1347" s="180"/>
      <c r="O1347" s="180"/>
      <c r="P1347" s="180"/>
      <c r="Q1347" s="180"/>
      <c r="R1347" s="180"/>
      <c r="S1347" s="180"/>
      <c r="T1347" s="181"/>
      <c r="AT1347" s="177" t="s">
        <v>181</v>
      </c>
      <c r="AU1347" s="177" t="s">
        <v>179</v>
      </c>
      <c r="AV1347" s="174" t="s">
        <v>83</v>
      </c>
      <c r="AW1347" s="174" t="s">
        <v>36</v>
      </c>
      <c r="AX1347" s="174" t="s">
        <v>75</v>
      </c>
      <c r="AY1347" s="177" t="s">
        <v>171</v>
      </c>
    </row>
    <row r="1348" spans="2:51" s="182" customFormat="1" ht="12">
      <c r="B1348" s="183"/>
      <c r="D1348" s="176" t="s">
        <v>181</v>
      </c>
      <c r="E1348" s="184" t="s">
        <v>3</v>
      </c>
      <c r="F1348" s="185" t="s">
        <v>1669</v>
      </c>
      <c r="H1348" s="186">
        <v>13.9</v>
      </c>
      <c r="L1348" s="183"/>
      <c r="M1348" s="187"/>
      <c r="N1348" s="188"/>
      <c r="O1348" s="188"/>
      <c r="P1348" s="188"/>
      <c r="Q1348" s="188"/>
      <c r="R1348" s="188"/>
      <c r="S1348" s="188"/>
      <c r="T1348" s="189"/>
      <c r="AT1348" s="184" t="s">
        <v>181</v>
      </c>
      <c r="AU1348" s="184" t="s">
        <v>179</v>
      </c>
      <c r="AV1348" s="182" t="s">
        <v>179</v>
      </c>
      <c r="AW1348" s="182" t="s">
        <v>36</v>
      </c>
      <c r="AX1348" s="182" t="s">
        <v>75</v>
      </c>
      <c r="AY1348" s="184" t="s">
        <v>171</v>
      </c>
    </row>
    <row r="1349" spans="2:51" s="190" customFormat="1" ht="12">
      <c r="B1349" s="191"/>
      <c r="D1349" s="176" t="s">
        <v>181</v>
      </c>
      <c r="E1349" s="192" t="s">
        <v>3</v>
      </c>
      <c r="F1349" s="193" t="s">
        <v>184</v>
      </c>
      <c r="H1349" s="194">
        <v>37.73</v>
      </c>
      <c r="L1349" s="191"/>
      <c r="M1349" s="195"/>
      <c r="N1349" s="196"/>
      <c r="O1349" s="196"/>
      <c r="P1349" s="196"/>
      <c r="Q1349" s="196"/>
      <c r="R1349" s="196"/>
      <c r="S1349" s="196"/>
      <c r="T1349" s="197"/>
      <c r="AT1349" s="192" t="s">
        <v>181</v>
      </c>
      <c r="AU1349" s="192" t="s">
        <v>179</v>
      </c>
      <c r="AV1349" s="190" t="s">
        <v>178</v>
      </c>
      <c r="AW1349" s="190" t="s">
        <v>36</v>
      </c>
      <c r="AX1349" s="190" t="s">
        <v>83</v>
      </c>
      <c r="AY1349" s="192" t="s">
        <v>171</v>
      </c>
    </row>
    <row r="1350" spans="1:65" s="92" customFormat="1" ht="16.5" customHeight="1">
      <c r="A1350" s="89"/>
      <c r="B1350" s="90"/>
      <c r="C1350" s="198" t="s">
        <v>1670</v>
      </c>
      <c r="D1350" s="198" t="s">
        <v>248</v>
      </c>
      <c r="E1350" s="199" t="s">
        <v>1671</v>
      </c>
      <c r="F1350" s="200" t="s">
        <v>1672</v>
      </c>
      <c r="G1350" s="201" t="s">
        <v>176</v>
      </c>
      <c r="H1350" s="202">
        <v>41.503</v>
      </c>
      <c r="I1350" s="78"/>
      <c r="J1350" s="203">
        <f>ROUND(I1350*H1350,2)</f>
        <v>0</v>
      </c>
      <c r="K1350" s="200" t="s">
        <v>177</v>
      </c>
      <c r="L1350" s="204"/>
      <c r="M1350" s="205" t="s">
        <v>3</v>
      </c>
      <c r="N1350" s="206" t="s">
        <v>47</v>
      </c>
      <c r="O1350" s="169"/>
      <c r="P1350" s="170">
        <f>O1350*H1350</f>
        <v>0</v>
      </c>
      <c r="Q1350" s="170">
        <v>0.018</v>
      </c>
      <c r="R1350" s="170">
        <f>Q1350*H1350</f>
        <v>0.747054</v>
      </c>
      <c r="S1350" s="170">
        <v>0</v>
      </c>
      <c r="T1350" s="171">
        <f>S1350*H1350</f>
        <v>0</v>
      </c>
      <c r="U1350" s="89"/>
      <c r="V1350" s="89"/>
      <c r="W1350" s="89"/>
      <c r="X1350" s="89"/>
      <c r="Y1350" s="89"/>
      <c r="Z1350" s="89"/>
      <c r="AA1350" s="89"/>
      <c r="AB1350" s="89"/>
      <c r="AC1350" s="89"/>
      <c r="AD1350" s="89"/>
      <c r="AE1350" s="89"/>
      <c r="AR1350" s="172" t="s">
        <v>353</v>
      </c>
      <c r="AT1350" s="172" t="s">
        <v>248</v>
      </c>
      <c r="AU1350" s="172" t="s">
        <v>179</v>
      </c>
      <c r="AY1350" s="82" t="s">
        <v>171</v>
      </c>
      <c r="BE1350" s="173">
        <f>IF(N1350="základní",J1350,0)</f>
        <v>0</v>
      </c>
      <c r="BF1350" s="173">
        <f>IF(N1350="snížená",J1350,0)</f>
        <v>0</v>
      </c>
      <c r="BG1350" s="173">
        <f>IF(N1350="zákl. přenesená",J1350,0)</f>
        <v>0</v>
      </c>
      <c r="BH1350" s="173">
        <f>IF(N1350="sníž. přenesená",J1350,0)</f>
        <v>0</v>
      </c>
      <c r="BI1350" s="173">
        <f>IF(N1350="nulová",J1350,0)</f>
        <v>0</v>
      </c>
      <c r="BJ1350" s="82" t="s">
        <v>179</v>
      </c>
      <c r="BK1350" s="173">
        <f>ROUND(I1350*H1350,2)</f>
        <v>0</v>
      </c>
      <c r="BL1350" s="82" t="s">
        <v>261</v>
      </c>
      <c r="BM1350" s="172" t="s">
        <v>1673</v>
      </c>
    </row>
    <row r="1351" spans="2:51" s="182" customFormat="1" ht="12">
      <c r="B1351" s="183"/>
      <c r="D1351" s="176" t="s">
        <v>181</v>
      </c>
      <c r="F1351" s="185" t="s">
        <v>1674</v>
      </c>
      <c r="H1351" s="186">
        <v>41.503</v>
      </c>
      <c r="L1351" s="183"/>
      <c r="M1351" s="187"/>
      <c r="N1351" s="188"/>
      <c r="O1351" s="188"/>
      <c r="P1351" s="188"/>
      <c r="Q1351" s="188"/>
      <c r="R1351" s="188"/>
      <c r="S1351" s="188"/>
      <c r="T1351" s="189"/>
      <c r="AT1351" s="184" t="s">
        <v>181</v>
      </c>
      <c r="AU1351" s="184" t="s">
        <v>179</v>
      </c>
      <c r="AV1351" s="182" t="s">
        <v>179</v>
      </c>
      <c r="AW1351" s="182" t="s">
        <v>4</v>
      </c>
      <c r="AX1351" s="182" t="s">
        <v>83</v>
      </c>
      <c r="AY1351" s="184" t="s">
        <v>171</v>
      </c>
    </row>
    <row r="1352" spans="1:65" s="92" customFormat="1" ht="16.5" customHeight="1">
      <c r="A1352" s="89"/>
      <c r="B1352" s="90"/>
      <c r="C1352" s="161" t="s">
        <v>1675</v>
      </c>
      <c r="D1352" s="161" t="s">
        <v>173</v>
      </c>
      <c r="E1352" s="162" t="s">
        <v>1676</v>
      </c>
      <c r="F1352" s="163" t="s">
        <v>1677</v>
      </c>
      <c r="G1352" s="164" t="s">
        <v>176</v>
      </c>
      <c r="H1352" s="165">
        <v>31.87</v>
      </c>
      <c r="I1352" s="75"/>
      <c r="J1352" s="166">
        <f>ROUND(I1352*H1352,2)</f>
        <v>0</v>
      </c>
      <c r="K1352" s="163" t="s">
        <v>177</v>
      </c>
      <c r="L1352" s="90"/>
      <c r="M1352" s="167" t="s">
        <v>3</v>
      </c>
      <c r="N1352" s="168" t="s">
        <v>47</v>
      </c>
      <c r="O1352" s="169"/>
      <c r="P1352" s="170">
        <f>O1352*H1352</f>
        <v>0</v>
      </c>
      <c r="Q1352" s="170">
        <v>0.0015</v>
      </c>
      <c r="R1352" s="170">
        <f>Q1352*H1352</f>
        <v>0.047805</v>
      </c>
      <c r="S1352" s="170">
        <v>0</v>
      </c>
      <c r="T1352" s="171">
        <f>S1352*H1352</f>
        <v>0</v>
      </c>
      <c r="U1352" s="89"/>
      <c r="V1352" s="89"/>
      <c r="W1352" s="89"/>
      <c r="X1352" s="89"/>
      <c r="Y1352" s="89"/>
      <c r="Z1352" s="89"/>
      <c r="AA1352" s="89"/>
      <c r="AB1352" s="89"/>
      <c r="AC1352" s="89"/>
      <c r="AD1352" s="89"/>
      <c r="AE1352" s="89"/>
      <c r="AR1352" s="172" t="s">
        <v>261</v>
      </c>
      <c r="AT1352" s="172" t="s">
        <v>173</v>
      </c>
      <c r="AU1352" s="172" t="s">
        <v>179</v>
      </c>
      <c r="AY1352" s="82" t="s">
        <v>171</v>
      </c>
      <c r="BE1352" s="173">
        <f>IF(N1352="základní",J1352,0)</f>
        <v>0</v>
      </c>
      <c r="BF1352" s="173">
        <f>IF(N1352="snížená",J1352,0)</f>
        <v>0</v>
      </c>
      <c r="BG1352" s="173">
        <f>IF(N1352="zákl. přenesená",J1352,0)</f>
        <v>0</v>
      </c>
      <c r="BH1352" s="173">
        <f>IF(N1352="sníž. přenesená",J1352,0)</f>
        <v>0</v>
      </c>
      <c r="BI1352" s="173">
        <f>IF(N1352="nulová",J1352,0)</f>
        <v>0</v>
      </c>
      <c r="BJ1352" s="82" t="s">
        <v>179</v>
      </c>
      <c r="BK1352" s="173">
        <f>ROUND(I1352*H1352,2)</f>
        <v>0</v>
      </c>
      <c r="BL1352" s="82" t="s">
        <v>261</v>
      </c>
      <c r="BM1352" s="172" t="s">
        <v>1678</v>
      </c>
    </row>
    <row r="1353" spans="2:51" s="174" customFormat="1" ht="12">
      <c r="B1353" s="175"/>
      <c r="D1353" s="176" t="s">
        <v>181</v>
      </c>
      <c r="E1353" s="177" t="s">
        <v>3</v>
      </c>
      <c r="F1353" s="178" t="s">
        <v>351</v>
      </c>
      <c r="H1353" s="177" t="s">
        <v>3</v>
      </c>
      <c r="L1353" s="175"/>
      <c r="M1353" s="179"/>
      <c r="N1353" s="180"/>
      <c r="O1353" s="180"/>
      <c r="P1353" s="180"/>
      <c r="Q1353" s="180"/>
      <c r="R1353" s="180"/>
      <c r="S1353" s="180"/>
      <c r="T1353" s="181"/>
      <c r="AT1353" s="177" t="s">
        <v>181</v>
      </c>
      <c r="AU1353" s="177" t="s">
        <v>179</v>
      </c>
      <c r="AV1353" s="174" t="s">
        <v>83</v>
      </c>
      <c r="AW1353" s="174" t="s">
        <v>36</v>
      </c>
      <c r="AX1353" s="174" t="s">
        <v>75</v>
      </c>
      <c r="AY1353" s="177" t="s">
        <v>171</v>
      </c>
    </row>
    <row r="1354" spans="2:51" s="182" customFormat="1" ht="12">
      <c r="B1354" s="183"/>
      <c r="D1354" s="176" t="s">
        <v>181</v>
      </c>
      <c r="E1354" s="184" t="s">
        <v>3</v>
      </c>
      <c r="F1354" s="185" t="s">
        <v>1679</v>
      </c>
      <c r="H1354" s="186">
        <v>13.74</v>
      </c>
      <c r="L1354" s="183"/>
      <c r="M1354" s="187"/>
      <c r="N1354" s="188"/>
      <c r="O1354" s="188"/>
      <c r="P1354" s="188"/>
      <c r="Q1354" s="188"/>
      <c r="R1354" s="188"/>
      <c r="S1354" s="188"/>
      <c r="T1354" s="189"/>
      <c r="AT1354" s="184" t="s">
        <v>181</v>
      </c>
      <c r="AU1354" s="184" t="s">
        <v>179</v>
      </c>
      <c r="AV1354" s="182" t="s">
        <v>179</v>
      </c>
      <c r="AW1354" s="182" t="s">
        <v>36</v>
      </c>
      <c r="AX1354" s="182" t="s">
        <v>75</v>
      </c>
      <c r="AY1354" s="184" t="s">
        <v>171</v>
      </c>
    </row>
    <row r="1355" spans="2:51" s="174" customFormat="1" ht="12">
      <c r="B1355" s="175"/>
      <c r="D1355" s="176" t="s">
        <v>181</v>
      </c>
      <c r="E1355" s="177" t="s">
        <v>3</v>
      </c>
      <c r="F1355" s="178" t="s">
        <v>374</v>
      </c>
      <c r="H1355" s="177" t="s">
        <v>3</v>
      </c>
      <c r="L1355" s="175"/>
      <c r="M1355" s="179"/>
      <c r="N1355" s="180"/>
      <c r="O1355" s="180"/>
      <c r="P1355" s="180"/>
      <c r="Q1355" s="180"/>
      <c r="R1355" s="180"/>
      <c r="S1355" s="180"/>
      <c r="T1355" s="181"/>
      <c r="AT1355" s="177" t="s">
        <v>181</v>
      </c>
      <c r="AU1355" s="177" t="s">
        <v>179</v>
      </c>
      <c r="AV1355" s="174" t="s">
        <v>83</v>
      </c>
      <c r="AW1355" s="174" t="s">
        <v>36</v>
      </c>
      <c r="AX1355" s="174" t="s">
        <v>75</v>
      </c>
      <c r="AY1355" s="177" t="s">
        <v>171</v>
      </c>
    </row>
    <row r="1356" spans="2:51" s="182" customFormat="1" ht="12">
      <c r="B1356" s="183"/>
      <c r="D1356" s="176" t="s">
        <v>181</v>
      </c>
      <c r="E1356" s="184" t="s">
        <v>3</v>
      </c>
      <c r="F1356" s="185" t="s">
        <v>1680</v>
      </c>
      <c r="H1356" s="186">
        <v>18.13</v>
      </c>
      <c r="L1356" s="183"/>
      <c r="M1356" s="187"/>
      <c r="N1356" s="188"/>
      <c r="O1356" s="188"/>
      <c r="P1356" s="188"/>
      <c r="Q1356" s="188"/>
      <c r="R1356" s="188"/>
      <c r="S1356" s="188"/>
      <c r="T1356" s="189"/>
      <c r="AT1356" s="184" t="s">
        <v>181</v>
      </c>
      <c r="AU1356" s="184" t="s">
        <v>179</v>
      </c>
      <c r="AV1356" s="182" t="s">
        <v>179</v>
      </c>
      <c r="AW1356" s="182" t="s">
        <v>36</v>
      </c>
      <c r="AX1356" s="182" t="s">
        <v>75</v>
      </c>
      <c r="AY1356" s="184" t="s">
        <v>171</v>
      </c>
    </row>
    <row r="1357" spans="2:51" s="190" customFormat="1" ht="12">
      <c r="B1357" s="191"/>
      <c r="D1357" s="176" t="s">
        <v>181</v>
      </c>
      <c r="E1357" s="192" t="s">
        <v>3</v>
      </c>
      <c r="F1357" s="193" t="s">
        <v>184</v>
      </c>
      <c r="H1357" s="194">
        <v>31.87</v>
      </c>
      <c r="L1357" s="191"/>
      <c r="M1357" s="195"/>
      <c r="N1357" s="196"/>
      <c r="O1357" s="196"/>
      <c r="P1357" s="196"/>
      <c r="Q1357" s="196"/>
      <c r="R1357" s="196"/>
      <c r="S1357" s="196"/>
      <c r="T1357" s="197"/>
      <c r="AT1357" s="192" t="s">
        <v>181</v>
      </c>
      <c r="AU1357" s="192" t="s">
        <v>179</v>
      </c>
      <c r="AV1357" s="190" t="s">
        <v>178</v>
      </c>
      <c r="AW1357" s="190" t="s">
        <v>36</v>
      </c>
      <c r="AX1357" s="190" t="s">
        <v>83</v>
      </c>
      <c r="AY1357" s="192" t="s">
        <v>171</v>
      </c>
    </row>
    <row r="1358" spans="1:65" s="92" customFormat="1" ht="16.5" customHeight="1">
      <c r="A1358" s="89"/>
      <c r="B1358" s="90"/>
      <c r="C1358" s="161" t="s">
        <v>1681</v>
      </c>
      <c r="D1358" s="161" t="s">
        <v>173</v>
      </c>
      <c r="E1358" s="162" t="s">
        <v>1682</v>
      </c>
      <c r="F1358" s="163" t="s">
        <v>1683</v>
      </c>
      <c r="G1358" s="164" t="s">
        <v>256</v>
      </c>
      <c r="H1358" s="165">
        <v>47.282</v>
      </c>
      <c r="I1358" s="75"/>
      <c r="J1358" s="166">
        <f>ROUND(I1358*H1358,2)</f>
        <v>0</v>
      </c>
      <c r="K1358" s="163" t="s">
        <v>177</v>
      </c>
      <c r="L1358" s="90"/>
      <c r="M1358" s="167" t="s">
        <v>3</v>
      </c>
      <c r="N1358" s="168" t="s">
        <v>47</v>
      </c>
      <c r="O1358" s="169"/>
      <c r="P1358" s="170">
        <f>O1358*H1358</f>
        <v>0</v>
      </c>
      <c r="Q1358" s="170">
        <v>3E-05</v>
      </c>
      <c r="R1358" s="170">
        <f>Q1358*H1358</f>
        <v>0.0014184599999999999</v>
      </c>
      <c r="S1358" s="170">
        <v>0</v>
      </c>
      <c r="T1358" s="171">
        <f>S1358*H1358</f>
        <v>0</v>
      </c>
      <c r="U1358" s="89"/>
      <c r="V1358" s="89"/>
      <c r="W1358" s="89"/>
      <c r="X1358" s="89"/>
      <c r="Y1358" s="89"/>
      <c r="Z1358" s="89"/>
      <c r="AA1358" s="89"/>
      <c r="AB1358" s="89"/>
      <c r="AC1358" s="89"/>
      <c r="AD1358" s="89"/>
      <c r="AE1358" s="89"/>
      <c r="AR1358" s="172" t="s">
        <v>261</v>
      </c>
      <c r="AT1358" s="172" t="s">
        <v>173</v>
      </c>
      <c r="AU1358" s="172" t="s">
        <v>179</v>
      </c>
      <c r="AY1358" s="82" t="s">
        <v>171</v>
      </c>
      <c r="BE1358" s="173">
        <f>IF(N1358="základní",J1358,0)</f>
        <v>0</v>
      </c>
      <c r="BF1358" s="173">
        <f>IF(N1358="snížená",J1358,0)</f>
        <v>0</v>
      </c>
      <c r="BG1358" s="173">
        <f>IF(N1358="zákl. přenesená",J1358,0)</f>
        <v>0</v>
      </c>
      <c r="BH1358" s="173">
        <f>IF(N1358="sníž. přenesená",J1358,0)</f>
        <v>0</v>
      </c>
      <c r="BI1358" s="173">
        <f>IF(N1358="nulová",J1358,0)</f>
        <v>0</v>
      </c>
      <c r="BJ1358" s="82" t="s">
        <v>179</v>
      </c>
      <c r="BK1358" s="173">
        <f>ROUND(I1358*H1358,2)</f>
        <v>0</v>
      </c>
      <c r="BL1358" s="82" t="s">
        <v>261</v>
      </c>
      <c r="BM1358" s="172" t="s">
        <v>1684</v>
      </c>
    </row>
    <row r="1359" spans="2:51" s="174" customFormat="1" ht="12">
      <c r="B1359" s="175"/>
      <c r="D1359" s="176" t="s">
        <v>181</v>
      </c>
      <c r="E1359" s="177" t="s">
        <v>3</v>
      </c>
      <c r="F1359" s="178" t="s">
        <v>351</v>
      </c>
      <c r="H1359" s="177" t="s">
        <v>3</v>
      </c>
      <c r="L1359" s="175"/>
      <c r="M1359" s="179"/>
      <c r="N1359" s="180"/>
      <c r="O1359" s="180"/>
      <c r="P1359" s="180"/>
      <c r="Q1359" s="180"/>
      <c r="R1359" s="180"/>
      <c r="S1359" s="180"/>
      <c r="T1359" s="181"/>
      <c r="AT1359" s="177" t="s">
        <v>181</v>
      </c>
      <c r="AU1359" s="177" t="s">
        <v>179</v>
      </c>
      <c r="AV1359" s="174" t="s">
        <v>83</v>
      </c>
      <c r="AW1359" s="174" t="s">
        <v>36</v>
      </c>
      <c r="AX1359" s="174" t="s">
        <v>75</v>
      </c>
      <c r="AY1359" s="177" t="s">
        <v>171</v>
      </c>
    </row>
    <row r="1360" spans="2:51" s="182" customFormat="1" ht="12">
      <c r="B1360" s="183"/>
      <c r="D1360" s="176" t="s">
        <v>181</v>
      </c>
      <c r="E1360" s="184" t="s">
        <v>3</v>
      </c>
      <c r="F1360" s="185" t="s">
        <v>1656</v>
      </c>
      <c r="H1360" s="186">
        <v>31.26</v>
      </c>
      <c r="L1360" s="183"/>
      <c r="M1360" s="187"/>
      <c r="N1360" s="188"/>
      <c r="O1360" s="188"/>
      <c r="P1360" s="188"/>
      <c r="Q1360" s="188"/>
      <c r="R1360" s="188"/>
      <c r="S1360" s="188"/>
      <c r="T1360" s="189"/>
      <c r="AT1360" s="184" t="s">
        <v>181</v>
      </c>
      <c r="AU1360" s="184" t="s">
        <v>179</v>
      </c>
      <c r="AV1360" s="182" t="s">
        <v>179</v>
      </c>
      <c r="AW1360" s="182" t="s">
        <v>36</v>
      </c>
      <c r="AX1360" s="182" t="s">
        <v>75</v>
      </c>
      <c r="AY1360" s="184" t="s">
        <v>171</v>
      </c>
    </row>
    <row r="1361" spans="2:51" s="182" customFormat="1" ht="12">
      <c r="B1361" s="183"/>
      <c r="D1361" s="176" t="s">
        <v>181</v>
      </c>
      <c r="E1361" s="184" t="s">
        <v>3</v>
      </c>
      <c r="F1361" s="185" t="s">
        <v>1657</v>
      </c>
      <c r="H1361" s="186">
        <v>16.022</v>
      </c>
      <c r="L1361" s="183"/>
      <c r="M1361" s="187"/>
      <c r="N1361" s="188"/>
      <c r="O1361" s="188"/>
      <c r="P1361" s="188"/>
      <c r="Q1361" s="188"/>
      <c r="R1361" s="188"/>
      <c r="S1361" s="188"/>
      <c r="T1361" s="189"/>
      <c r="AT1361" s="184" t="s">
        <v>181</v>
      </c>
      <c r="AU1361" s="184" t="s">
        <v>179</v>
      </c>
      <c r="AV1361" s="182" t="s">
        <v>179</v>
      </c>
      <c r="AW1361" s="182" t="s">
        <v>36</v>
      </c>
      <c r="AX1361" s="182" t="s">
        <v>75</v>
      </c>
      <c r="AY1361" s="184" t="s">
        <v>171</v>
      </c>
    </row>
    <row r="1362" spans="2:51" s="190" customFormat="1" ht="12">
      <c r="B1362" s="191"/>
      <c r="D1362" s="176" t="s">
        <v>181</v>
      </c>
      <c r="E1362" s="192" t="s">
        <v>3</v>
      </c>
      <c r="F1362" s="193" t="s">
        <v>184</v>
      </c>
      <c r="H1362" s="194">
        <v>47.282</v>
      </c>
      <c r="L1362" s="191"/>
      <c r="M1362" s="195"/>
      <c r="N1362" s="196"/>
      <c r="O1362" s="196"/>
      <c r="P1362" s="196"/>
      <c r="Q1362" s="196"/>
      <c r="R1362" s="196"/>
      <c r="S1362" s="196"/>
      <c r="T1362" s="197"/>
      <c r="AT1362" s="192" t="s">
        <v>181</v>
      </c>
      <c r="AU1362" s="192" t="s">
        <v>179</v>
      </c>
      <c r="AV1362" s="190" t="s">
        <v>178</v>
      </c>
      <c r="AW1362" s="190" t="s">
        <v>36</v>
      </c>
      <c r="AX1362" s="190" t="s">
        <v>83</v>
      </c>
      <c r="AY1362" s="192" t="s">
        <v>171</v>
      </c>
    </row>
    <row r="1363" spans="1:65" s="92" customFormat="1" ht="16.5" customHeight="1">
      <c r="A1363" s="89"/>
      <c r="B1363" s="90"/>
      <c r="C1363" s="161" t="s">
        <v>1685</v>
      </c>
      <c r="D1363" s="161" t="s">
        <v>173</v>
      </c>
      <c r="E1363" s="162" t="s">
        <v>1686</v>
      </c>
      <c r="F1363" s="163" t="s">
        <v>1687</v>
      </c>
      <c r="G1363" s="164" t="s">
        <v>176</v>
      </c>
      <c r="H1363" s="165">
        <v>47.282</v>
      </c>
      <c r="I1363" s="75"/>
      <c r="J1363" s="166">
        <f>ROUND(I1363*H1363,2)</f>
        <v>0</v>
      </c>
      <c r="K1363" s="163" t="s">
        <v>177</v>
      </c>
      <c r="L1363" s="90"/>
      <c r="M1363" s="167" t="s">
        <v>3</v>
      </c>
      <c r="N1363" s="168" t="s">
        <v>47</v>
      </c>
      <c r="O1363" s="169"/>
      <c r="P1363" s="170">
        <f>O1363*H1363</f>
        <v>0</v>
      </c>
      <c r="Q1363" s="170">
        <v>5E-05</v>
      </c>
      <c r="R1363" s="170">
        <f>Q1363*H1363</f>
        <v>0.0023641</v>
      </c>
      <c r="S1363" s="170">
        <v>0</v>
      </c>
      <c r="T1363" s="171">
        <f>S1363*H1363</f>
        <v>0</v>
      </c>
      <c r="U1363" s="89"/>
      <c r="V1363" s="89"/>
      <c r="W1363" s="89"/>
      <c r="X1363" s="89"/>
      <c r="Y1363" s="89"/>
      <c r="Z1363" s="89"/>
      <c r="AA1363" s="89"/>
      <c r="AB1363" s="89"/>
      <c r="AC1363" s="89"/>
      <c r="AD1363" s="89"/>
      <c r="AE1363" s="89"/>
      <c r="AR1363" s="172" t="s">
        <v>261</v>
      </c>
      <c r="AT1363" s="172" t="s">
        <v>173</v>
      </c>
      <c r="AU1363" s="172" t="s">
        <v>179</v>
      </c>
      <c r="AY1363" s="82" t="s">
        <v>171</v>
      </c>
      <c r="BE1363" s="173">
        <f>IF(N1363="základní",J1363,0)</f>
        <v>0</v>
      </c>
      <c r="BF1363" s="173">
        <f>IF(N1363="snížená",J1363,0)</f>
        <v>0</v>
      </c>
      <c r="BG1363" s="173">
        <f>IF(N1363="zákl. přenesená",J1363,0)</f>
        <v>0</v>
      </c>
      <c r="BH1363" s="173">
        <f>IF(N1363="sníž. přenesená",J1363,0)</f>
        <v>0</v>
      </c>
      <c r="BI1363" s="173">
        <f>IF(N1363="nulová",J1363,0)</f>
        <v>0</v>
      </c>
      <c r="BJ1363" s="82" t="s">
        <v>179</v>
      </c>
      <c r="BK1363" s="173">
        <f>ROUND(I1363*H1363,2)</f>
        <v>0</v>
      </c>
      <c r="BL1363" s="82" t="s">
        <v>261</v>
      </c>
      <c r="BM1363" s="172" t="s">
        <v>1688</v>
      </c>
    </row>
    <row r="1364" spans="1:65" s="92" customFormat="1" ht="24">
      <c r="A1364" s="89"/>
      <c r="B1364" s="90"/>
      <c r="C1364" s="161" t="s">
        <v>1689</v>
      </c>
      <c r="D1364" s="161" t="s">
        <v>173</v>
      </c>
      <c r="E1364" s="162" t="s">
        <v>1690</v>
      </c>
      <c r="F1364" s="163" t="s">
        <v>1691</v>
      </c>
      <c r="G1364" s="164" t="s">
        <v>222</v>
      </c>
      <c r="H1364" s="165">
        <v>1.079</v>
      </c>
      <c r="I1364" s="75"/>
      <c r="J1364" s="166">
        <f>ROUND(I1364*H1364,2)</f>
        <v>0</v>
      </c>
      <c r="K1364" s="163" t="s">
        <v>177</v>
      </c>
      <c r="L1364" s="90"/>
      <c r="M1364" s="167" t="s">
        <v>3</v>
      </c>
      <c r="N1364" s="168" t="s">
        <v>47</v>
      </c>
      <c r="O1364" s="169"/>
      <c r="P1364" s="170">
        <f>O1364*H1364</f>
        <v>0</v>
      </c>
      <c r="Q1364" s="170">
        <v>0</v>
      </c>
      <c r="R1364" s="170">
        <f>Q1364*H1364</f>
        <v>0</v>
      </c>
      <c r="S1364" s="170">
        <v>0</v>
      </c>
      <c r="T1364" s="171">
        <f>S1364*H1364</f>
        <v>0</v>
      </c>
      <c r="U1364" s="89"/>
      <c r="V1364" s="89"/>
      <c r="W1364" s="89"/>
      <c r="X1364" s="89"/>
      <c r="Y1364" s="89"/>
      <c r="Z1364" s="89"/>
      <c r="AA1364" s="89"/>
      <c r="AB1364" s="89"/>
      <c r="AC1364" s="89"/>
      <c r="AD1364" s="89"/>
      <c r="AE1364" s="89"/>
      <c r="AR1364" s="172" t="s">
        <v>261</v>
      </c>
      <c r="AT1364" s="172" t="s">
        <v>173</v>
      </c>
      <c r="AU1364" s="172" t="s">
        <v>179</v>
      </c>
      <c r="AY1364" s="82" t="s">
        <v>171</v>
      </c>
      <c r="BE1364" s="173">
        <f>IF(N1364="základní",J1364,0)</f>
        <v>0</v>
      </c>
      <c r="BF1364" s="173">
        <f>IF(N1364="snížená",J1364,0)</f>
        <v>0</v>
      </c>
      <c r="BG1364" s="173">
        <f>IF(N1364="zákl. přenesená",J1364,0)</f>
        <v>0</v>
      </c>
      <c r="BH1364" s="173">
        <f>IF(N1364="sníž. přenesená",J1364,0)</f>
        <v>0</v>
      </c>
      <c r="BI1364" s="173">
        <f>IF(N1364="nulová",J1364,0)</f>
        <v>0</v>
      </c>
      <c r="BJ1364" s="82" t="s">
        <v>179</v>
      </c>
      <c r="BK1364" s="173">
        <f>ROUND(I1364*H1364,2)</f>
        <v>0</v>
      </c>
      <c r="BL1364" s="82" t="s">
        <v>261</v>
      </c>
      <c r="BM1364" s="172" t="s">
        <v>1692</v>
      </c>
    </row>
    <row r="1365" spans="2:63" s="148" customFormat="1" ht="22.9" customHeight="1">
      <c r="B1365" s="149"/>
      <c r="D1365" s="150" t="s">
        <v>74</v>
      </c>
      <c r="E1365" s="159" t="s">
        <v>1693</v>
      </c>
      <c r="F1365" s="159" t="s">
        <v>1694</v>
      </c>
      <c r="J1365" s="160">
        <f>BK1365</f>
        <v>0</v>
      </c>
      <c r="L1365" s="149"/>
      <c r="M1365" s="153"/>
      <c r="N1365" s="154"/>
      <c r="O1365" s="154"/>
      <c r="P1365" s="155">
        <f>SUM(P1366:P1417)</f>
        <v>0</v>
      </c>
      <c r="Q1365" s="154"/>
      <c r="R1365" s="155">
        <f>SUM(R1366:R1417)</f>
        <v>1.43250186</v>
      </c>
      <c r="S1365" s="154"/>
      <c r="T1365" s="156">
        <f>SUM(T1366:T1417)</f>
        <v>0</v>
      </c>
      <c r="AR1365" s="150" t="s">
        <v>179</v>
      </c>
      <c r="AT1365" s="157" t="s">
        <v>74</v>
      </c>
      <c r="AU1365" s="157" t="s">
        <v>83</v>
      </c>
      <c r="AY1365" s="150" t="s">
        <v>171</v>
      </c>
      <c r="BK1365" s="158">
        <f>SUM(BK1366:BK1417)</f>
        <v>0</v>
      </c>
    </row>
    <row r="1366" spans="1:65" s="92" customFormat="1" ht="16.5" customHeight="1">
      <c r="A1366" s="89"/>
      <c r="B1366" s="90"/>
      <c r="C1366" s="161" t="s">
        <v>1695</v>
      </c>
      <c r="D1366" s="161" t="s">
        <v>173</v>
      </c>
      <c r="E1366" s="162" t="s">
        <v>1696</v>
      </c>
      <c r="F1366" s="163" t="s">
        <v>1697</v>
      </c>
      <c r="G1366" s="164" t="s">
        <v>176</v>
      </c>
      <c r="H1366" s="165">
        <v>35.39</v>
      </c>
      <c r="I1366" s="75"/>
      <c r="J1366" s="166">
        <f>ROUND(I1366*H1366,2)</f>
        <v>0</v>
      </c>
      <c r="K1366" s="163" t="s">
        <v>177</v>
      </c>
      <c r="L1366" s="90"/>
      <c r="M1366" s="167" t="s">
        <v>3</v>
      </c>
      <c r="N1366" s="168" t="s">
        <v>47</v>
      </c>
      <c r="O1366" s="169"/>
      <c r="P1366" s="170">
        <f>O1366*H1366</f>
        <v>0</v>
      </c>
      <c r="Q1366" s="170">
        <v>0.0003</v>
      </c>
      <c r="R1366" s="170">
        <f>Q1366*H1366</f>
        <v>0.010617</v>
      </c>
      <c r="S1366" s="170">
        <v>0</v>
      </c>
      <c r="T1366" s="171">
        <f>S1366*H1366</f>
        <v>0</v>
      </c>
      <c r="U1366" s="89"/>
      <c r="V1366" s="89"/>
      <c r="W1366" s="89"/>
      <c r="X1366" s="89"/>
      <c r="Y1366" s="89"/>
      <c r="Z1366" s="89"/>
      <c r="AA1366" s="89"/>
      <c r="AB1366" s="89"/>
      <c r="AC1366" s="89"/>
      <c r="AD1366" s="89"/>
      <c r="AE1366" s="89"/>
      <c r="AR1366" s="172" t="s">
        <v>261</v>
      </c>
      <c r="AT1366" s="172" t="s">
        <v>173</v>
      </c>
      <c r="AU1366" s="172" t="s">
        <v>179</v>
      </c>
      <c r="AY1366" s="82" t="s">
        <v>171</v>
      </c>
      <c r="BE1366" s="173">
        <f>IF(N1366="základní",J1366,0)</f>
        <v>0</v>
      </c>
      <c r="BF1366" s="173">
        <f>IF(N1366="snížená",J1366,0)</f>
        <v>0</v>
      </c>
      <c r="BG1366" s="173">
        <f>IF(N1366="zákl. přenesená",J1366,0)</f>
        <v>0</v>
      </c>
      <c r="BH1366" s="173">
        <f>IF(N1366="sníž. přenesená",J1366,0)</f>
        <v>0</v>
      </c>
      <c r="BI1366" s="173">
        <f>IF(N1366="nulová",J1366,0)</f>
        <v>0</v>
      </c>
      <c r="BJ1366" s="82" t="s">
        <v>179</v>
      </c>
      <c r="BK1366" s="173">
        <f>ROUND(I1366*H1366,2)</f>
        <v>0</v>
      </c>
      <c r="BL1366" s="82" t="s">
        <v>261</v>
      </c>
      <c r="BM1366" s="172" t="s">
        <v>1698</v>
      </c>
    </row>
    <row r="1367" spans="2:51" s="174" customFormat="1" ht="12">
      <c r="B1367" s="175"/>
      <c r="D1367" s="176" t="s">
        <v>181</v>
      </c>
      <c r="E1367" s="177" t="s">
        <v>3</v>
      </c>
      <c r="F1367" s="178" t="s">
        <v>1666</v>
      </c>
      <c r="H1367" s="177" t="s">
        <v>3</v>
      </c>
      <c r="L1367" s="175"/>
      <c r="M1367" s="179"/>
      <c r="N1367" s="180"/>
      <c r="O1367" s="180"/>
      <c r="P1367" s="180"/>
      <c r="Q1367" s="180"/>
      <c r="R1367" s="180"/>
      <c r="S1367" s="180"/>
      <c r="T1367" s="181"/>
      <c r="AT1367" s="177" t="s">
        <v>181</v>
      </c>
      <c r="AU1367" s="177" t="s">
        <v>179</v>
      </c>
      <c r="AV1367" s="174" t="s">
        <v>83</v>
      </c>
      <c r="AW1367" s="174" t="s">
        <v>36</v>
      </c>
      <c r="AX1367" s="174" t="s">
        <v>75</v>
      </c>
      <c r="AY1367" s="177" t="s">
        <v>171</v>
      </c>
    </row>
    <row r="1368" spans="2:51" s="182" customFormat="1" ht="12">
      <c r="B1368" s="183"/>
      <c r="D1368" s="176" t="s">
        <v>181</v>
      </c>
      <c r="E1368" s="184" t="s">
        <v>3</v>
      </c>
      <c r="F1368" s="185" t="s">
        <v>1699</v>
      </c>
      <c r="H1368" s="186">
        <v>15.5</v>
      </c>
      <c r="L1368" s="183"/>
      <c r="M1368" s="187"/>
      <c r="N1368" s="188"/>
      <c r="O1368" s="188"/>
      <c r="P1368" s="188"/>
      <c r="Q1368" s="188"/>
      <c r="R1368" s="188"/>
      <c r="S1368" s="188"/>
      <c r="T1368" s="189"/>
      <c r="AT1368" s="184" t="s">
        <v>181</v>
      </c>
      <c r="AU1368" s="184" t="s">
        <v>179</v>
      </c>
      <c r="AV1368" s="182" t="s">
        <v>179</v>
      </c>
      <c r="AW1368" s="182" t="s">
        <v>36</v>
      </c>
      <c r="AX1368" s="182" t="s">
        <v>75</v>
      </c>
      <c r="AY1368" s="184" t="s">
        <v>171</v>
      </c>
    </row>
    <row r="1369" spans="2:51" s="174" customFormat="1" ht="12">
      <c r="B1369" s="175"/>
      <c r="D1369" s="176" t="s">
        <v>181</v>
      </c>
      <c r="E1369" s="177" t="s">
        <v>3</v>
      </c>
      <c r="F1369" s="178" t="s">
        <v>1668</v>
      </c>
      <c r="H1369" s="177" t="s">
        <v>3</v>
      </c>
      <c r="L1369" s="175"/>
      <c r="M1369" s="179"/>
      <c r="N1369" s="180"/>
      <c r="O1369" s="180"/>
      <c r="P1369" s="180"/>
      <c r="Q1369" s="180"/>
      <c r="R1369" s="180"/>
      <c r="S1369" s="180"/>
      <c r="T1369" s="181"/>
      <c r="AT1369" s="177" t="s">
        <v>181</v>
      </c>
      <c r="AU1369" s="177" t="s">
        <v>179</v>
      </c>
      <c r="AV1369" s="174" t="s">
        <v>83</v>
      </c>
      <c r="AW1369" s="174" t="s">
        <v>36</v>
      </c>
      <c r="AX1369" s="174" t="s">
        <v>75</v>
      </c>
      <c r="AY1369" s="177" t="s">
        <v>171</v>
      </c>
    </row>
    <row r="1370" spans="2:51" s="182" customFormat="1" ht="12">
      <c r="B1370" s="183"/>
      <c r="D1370" s="176" t="s">
        <v>181</v>
      </c>
      <c r="E1370" s="184" t="s">
        <v>3</v>
      </c>
      <c r="F1370" s="185" t="s">
        <v>1700</v>
      </c>
      <c r="H1370" s="186">
        <v>19.89</v>
      </c>
      <c r="L1370" s="183"/>
      <c r="M1370" s="187"/>
      <c r="N1370" s="188"/>
      <c r="O1370" s="188"/>
      <c r="P1370" s="188"/>
      <c r="Q1370" s="188"/>
      <c r="R1370" s="188"/>
      <c r="S1370" s="188"/>
      <c r="T1370" s="189"/>
      <c r="AT1370" s="184" t="s">
        <v>181</v>
      </c>
      <c r="AU1370" s="184" t="s">
        <v>179</v>
      </c>
      <c r="AV1370" s="182" t="s">
        <v>179</v>
      </c>
      <c r="AW1370" s="182" t="s">
        <v>36</v>
      </c>
      <c r="AX1370" s="182" t="s">
        <v>75</v>
      </c>
      <c r="AY1370" s="184" t="s">
        <v>171</v>
      </c>
    </row>
    <row r="1371" spans="2:51" s="190" customFormat="1" ht="12">
      <c r="B1371" s="191"/>
      <c r="D1371" s="176" t="s">
        <v>181</v>
      </c>
      <c r="E1371" s="192" t="s">
        <v>3</v>
      </c>
      <c r="F1371" s="193" t="s">
        <v>184</v>
      </c>
      <c r="H1371" s="194">
        <v>35.39</v>
      </c>
      <c r="L1371" s="191"/>
      <c r="M1371" s="195"/>
      <c r="N1371" s="196"/>
      <c r="O1371" s="196"/>
      <c r="P1371" s="196"/>
      <c r="Q1371" s="196"/>
      <c r="R1371" s="196"/>
      <c r="S1371" s="196"/>
      <c r="T1371" s="197"/>
      <c r="AT1371" s="192" t="s">
        <v>181</v>
      </c>
      <c r="AU1371" s="192" t="s">
        <v>179</v>
      </c>
      <c r="AV1371" s="190" t="s">
        <v>178</v>
      </c>
      <c r="AW1371" s="190" t="s">
        <v>36</v>
      </c>
      <c r="AX1371" s="190" t="s">
        <v>83</v>
      </c>
      <c r="AY1371" s="192" t="s">
        <v>171</v>
      </c>
    </row>
    <row r="1372" spans="1:65" s="92" customFormat="1" ht="24">
      <c r="A1372" s="89"/>
      <c r="B1372" s="90"/>
      <c r="C1372" s="198" t="s">
        <v>1701</v>
      </c>
      <c r="D1372" s="198" t="s">
        <v>248</v>
      </c>
      <c r="E1372" s="199" t="s">
        <v>1702</v>
      </c>
      <c r="F1372" s="200" t="s">
        <v>1703</v>
      </c>
      <c r="G1372" s="201" t="s">
        <v>176</v>
      </c>
      <c r="H1372" s="202">
        <v>38.929</v>
      </c>
      <c r="I1372" s="78"/>
      <c r="J1372" s="203">
        <f>ROUND(I1372*H1372,2)</f>
        <v>0</v>
      </c>
      <c r="K1372" s="200" t="s">
        <v>177</v>
      </c>
      <c r="L1372" s="204"/>
      <c r="M1372" s="205" t="s">
        <v>3</v>
      </c>
      <c r="N1372" s="206" t="s">
        <v>47</v>
      </c>
      <c r="O1372" s="169"/>
      <c r="P1372" s="170">
        <f>O1372*H1372</f>
        <v>0</v>
      </c>
      <c r="Q1372" s="170">
        <v>0.00275</v>
      </c>
      <c r="R1372" s="170">
        <f>Q1372*H1372</f>
        <v>0.10705475</v>
      </c>
      <c r="S1372" s="170">
        <v>0</v>
      </c>
      <c r="T1372" s="171">
        <f>S1372*H1372</f>
        <v>0</v>
      </c>
      <c r="U1372" s="89"/>
      <c r="V1372" s="89"/>
      <c r="W1372" s="89"/>
      <c r="X1372" s="89"/>
      <c r="Y1372" s="89"/>
      <c r="Z1372" s="89"/>
      <c r="AA1372" s="89"/>
      <c r="AB1372" s="89"/>
      <c r="AC1372" s="89"/>
      <c r="AD1372" s="89"/>
      <c r="AE1372" s="89"/>
      <c r="AR1372" s="172" t="s">
        <v>353</v>
      </c>
      <c r="AT1372" s="172" t="s">
        <v>248</v>
      </c>
      <c r="AU1372" s="172" t="s">
        <v>179</v>
      </c>
      <c r="AY1372" s="82" t="s">
        <v>171</v>
      </c>
      <c r="BE1372" s="173">
        <f>IF(N1372="základní",J1372,0)</f>
        <v>0</v>
      </c>
      <c r="BF1372" s="173">
        <f>IF(N1372="snížená",J1372,0)</f>
        <v>0</v>
      </c>
      <c r="BG1372" s="173">
        <f>IF(N1372="zákl. přenesená",J1372,0)</f>
        <v>0</v>
      </c>
      <c r="BH1372" s="173">
        <f>IF(N1372="sníž. přenesená",J1372,0)</f>
        <v>0</v>
      </c>
      <c r="BI1372" s="173">
        <f>IF(N1372="nulová",J1372,0)</f>
        <v>0</v>
      </c>
      <c r="BJ1372" s="82" t="s">
        <v>179</v>
      </c>
      <c r="BK1372" s="173">
        <f>ROUND(I1372*H1372,2)</f>
        <v>0</v>
      </c>
      <c r="BL1372" s="82" t="s">
        <v>261</v>
      </c>
      <c r="BM1372" s="172" t="s">
        <v>1704</v>
      </c>
    </row>
    <row r="1373" spans="2:51" s="182" customFormat="1" ht="12">
      <c r="B1373" s="183"/>
      <c r="D1373" s="176" t="s">
        <v>181</v>
      </c>
      <c r="F1373" s="185" t="s">
        <v>1705</v>
      </c>
      <c r="H1373" s="186">
        <v>38.929</v>
      </c>
      <c r="L1373" s="183"/>
      <c r="M1373" s="187"/>
      <c r="N1373" s="188"/>
      <c r="O1373" s="188"/>
      <c r="P1373" s="188"/>
      <c r="Q1373" s="188"/>
      <c r="R1373" s="188"/>
      <c r="S1373" s="188"/>
      <c r="T1373" s="189"/>
      <c r="AT1373" s="184" t="s">
        <v>181</v>
      </c>
      <c r="AU1373" s="184" t="s">
        <v>179</v>
      </c>
      <c r="AV1373" s="182" t="s">
        <v>179</v>
      </c>
      <c r="AW1373" s="182" t="s">
        <v>4</v>
      </c>
      <c r="AX1373" s="182" t="s">
        <v>83</v>
      </c>
      <c r="AY1373" s="184" t="s">
        <v>171</v>
      </c>
    </row>
    <row r="1374" spans="1:65" s="92" customFormat="1" ht="16.5" customHeight="1">
      <c r="A1374" s="89"/>
      <c r="B1374" s="90"/>
      <c r="C1374" s="161" t="s">
        <v>1706</v>
      </c>
      <c r="D1374" s="161" t="s">
        <v>173</v>
      </c>
      <c r="E1374" s="162" t="s">
        <v>1707</v>
      </c>
      <c r="F1374" s="163" t="s">
        <v>1708</v>
      </c>
      <c r="G1374" s="164" t="s">
        <v>176</v>
      </c>
      <c r="H1374" s="165">
        <v>333.07</v>
      </c>
      <c r="I1374" s="75"/>
      <c r="J1374" s="166">
        <f>ROUND(I1374*H1374,2)</f>
        <v>0</v>
      </c>
      <c r="K1374" s="163" t="s">
        <v>177</v>
      </c>
      <c r="L1374" s="90"/>
      <c r="M1374" s="167" t="s">
        <v>3</v>
      </c>
      <c r="N1374" s="168" t="s">
        <v>47</v>
      </c>
      <c r="O1374" s="169"/>
      <c r="P1374" s="170">
        <f>O1374*H1374</f>
        <v>0</v>
      </c>
      <c r="Q1374" s="170">
        <v>0.0003</v>
      </c>
      <c r="R1374" s="170">
        <f>Q1374*H1374</f>
        <v>0.099921</v>
      </c>
      <c r="S1374" s="170">
        <v>0</v>
      </c>
      <c r="T1374" s="171">
        <f>S1374*H1374</f>
        <v>0</v>
      </c>
      <c r="U1374" s="89"/>
      <c r="V1374" s="89"/>
      <c r="W1374" s="89"/>
      <c r="X1374" s="89"/>
      <c r="Y1374" s="89"/>
      <c r="Z1374" s="89"/>
      <c r="AA1374" s="89"/>
      <c r="AB1374" s="89"/>
      <c r="AC1374" s="89"/>
      <c r="AD1374" s="89"/>
      <c r="AE1374" s="89"/>
      <c r="AR1374" s="172" t="s">
        <v>261</v>
      </c>
      <c r="AT1374" s="172" t="s">
        <v>173</v>
      </c>
      <c r="AU1374" s="172" t="s">
        <v>179</v>
      </c>
      <c r="AY1374" s="82" t="s">
        <v>171</v>
      </c>
      <c r="BE1374" s="173">
        <f>IF(N1374="základní",J1374,0)</f>
        <v>0</v>
      </c>
      <c r="BF1374" s="173">
        <f>IF(N1374="snížená",J1374,0)</f>
        <v>0</v>
      </c>
      <c r="BG1374" s="173">
        <f>IF(N1374="zákl. přenesená",J1374,0)</f>
        <v>0</v>
      </c>
      <c r="BH1374" s="173">
        <f>IF(N1374="sníž. přenesená",J1374,0)</f>
        <v>0</v>
      </c>
      <c r="BI1374" s="173">
        <f>IF(N1374="nulová",J1374,0)</f>
        <v>0</v>
      </c>
      <c r="BJ1374" s="82" t="s">
        <v>179</v>
      </c>
      <c r="BK1374" s="173">
        <f>ROUND(I1374*H1374,2)</f>
        <v>0</v>
      </c>
      <c r="BL1374" s="82" t="s">
        <v>261</v>
      </c>
      <c r="BM1374" s="172" t="s">
        <v>1709</v>
      </c>
    </row>
    <row r="1375" spans="2:51" s="174" customFormat="1" ht="12">
      <c r="B1375" s="175"/>
      <c r="D1375" s="176" t="s">
        <v>181</v>
      </c>
      <c r="E1375" s="177" t="s">
        <v>3</v>
      </c>
      <c r="F1375" s="178" t="s">
        <v>1666</v>
      </c>
      <c r="H1375" s="177" t="s">
        <v>3</v>
      </c>
      <c r="L1375" s="175"/>
      <c r="M1375" s="179"/>
      <c r="N1375" s="180"/>
      <c r="O1375" s="180"/>
      <c r="P1375" s="180"/>
      <c r="Q1375" s="180"/>
      <c r="R1375" s="180"/>
      <c r="S1375" s="180"/>
      <c r="T1375" s="181"/>
      <c r="AT1375" s="177" t="s">
        <v>181</v>
      </c>
      <c r="AU1375" s="177" t="s">
        <v>179</v>
      </c>
      <c r="AV1375" s="174" t="s">
        <v>83</v>
      </c>
      <c r="AW1375" s="174" t="s">
        <v>36</v>
      </c>
      <c r="AX1375" s="174" t="s">
        <v>75</v>
      </c>
      <c r="AY1375" s="177" t="s">
        <v>171</v>
      </c>
    </row>
    <row r="1376" spans="2:51" s="182" customFormat="1" ht="12">
      <c r="B1376" s="183"/>
      <c r="D1376" s="176" t="s">
        <v>181</v>
      </c>
      <c r="E1376" s="184" t="s">
        <v>3</v>
      </c>
      <c r="F1376" s="185" t="s">
        <v>1710</v>
      </c>
      <c r="H1376" s="186">
        <v>139.97</v>
      </c>
      <c r="L1376" s="183"/>
      <c r="M1376" s="187"/>
      <c r="N1376" s="188"/>
      <c r="O1376" s="188"/>
      <c r="P1376" s="188"/>
      <c r="Q1376" s="188"/>
      <c r="R1376" s="188"/>
      <c r="S1376" s="188"/>
      <c r="T1376" s="189"/>
      <c r="AT1376" s="184" t="s">
        <v>181</v>
      </c>
      <c r="AU1376" s="184" t="s">
        <v>179</v>
      </c>
      <c r="AV1376" s="182" t="s">
        <v>179</v>
      </c>
      <c r="AW1376" s="182" t="s">
        <v>36</v>
      </c>
      <c r="AX1376" s="182" t="s">
        <v>75</v>
      </c>
      <c r="AY1376" s="184" t="s">
        <v>171</v>
      </c>
    </row>
    <row r="1377" spans="2:51" s="174" customFormat="1" ht="12">
      <c r="B1377" s="175"/>
      <c r="D1377" s="176" t="s">
        <v>181</v>
      </c>
      <c r="E1377" s="177" t="s">
        <v>3</v>
      </c>
      <c r="F1377" s="178" t="s">
        <v>1668</v>
      </c>
      <c r="H1377" s="177" t="s">
        <v>3</v>
      </c>
      <c r="L1377" s="175"/>
      <c r="M1377" s="179"/>
      <c r="N1377" s="180"/>
      <c r="O1377" s="180"/>
      <c r="P1377" s="180"/>
      <c r="Q1377" s="180"/>
      <c r="R1377" s="180"/>
      <c r="S1377" s="180"/>
      <c r="T1377" s="181"/>
      <c r="AT1377" s="177" t="s">
        <v>181</v>
      </c>
      <c r="AU1377" s="177" t="s">
        <v>179</v>
      </c>
      <c r="AV1377" s="174" t="s">
        <v>83</v>
      </c>
      <c r="AW1377" s="174" t="s">
        <v>36</v>
      </c>
      <c r="AX1377" s="174" t="s">
        <v>75</v>
      </c>
      <c r="AY1377" s="177" t="s">
        <v>171</v>
      </c>
    </row>
    <row r="1378" spans="2:51" s="182" customFormat="1" ht="12">
      <c r="B1378" s="183"/>
      <c r="D1378" s="176" t="s">
        <v>181</v>
      </c>
      <c r="E1378" s="184" t="s">
        <v>3</v>
      </c>
      <c r="F1378" s="185" t="s">
        <v>1711</v>
      </c>
      <c r="H1378" s="186">
        <v>193.1</v>
      </c>
      <c r="L1378" s="183"/>
      <c r="M1378" s="187"/>
      <c r="N1378" s="188"/>
      <c r="O1378" s="188"/>
      <c r="P1378" s="188"/>
      <c r="Q1378" s="188"/>
      <c r="R1378" s="188"/>
      <c r="S1378" s="188"/>
      <c r="T1378" s="189"/>
      <c r="AT1378" s="184" t="s">
        <v>181</v>
      </c>
      <c r="AU1378" s="184" t="s">
        <v>179</v>
      </c>
      <c r="AV1378" s="182" t="s">
        <v>179</v>
      </c>
      <c r="AW1378" s="182" t="s">
        <v>36</v>
      </c>
      <c r="AX1378" s="182" t="s">
        <v>75</v>
      </c>
      <c r="AY1378" s="184" t="s">
        <v>171</v>
      </c>
    </row>
    <row r="1379" spans="2:51" s="190" customFormat="1" ht="12">
      <c r="B1379" s="191"/>
      <c r="D1379" s="176" t="s">
        <v>181</v>
      </c>
      <c r="E1379" s="192" t="s">
        <v>3</v>
      </c>
      <c r="F1379" s="193" t="s">
        <v>184</v>
      </c>
      <c r="H1379" s="194">
        <v>333.07</v>
      </c>
      <c r="L1379" s="191"/>
      <c r="M1379" s="195"/>
      <c r="N1379" s="196"/>
      <c r="O1379" s="196"/>
      <c r="P1379" s="196"/>
      <c r="Q1379" s="196"/>
      <c r="R1379" s="196"/>
      <c r="S1379" s="196"/>
      <c r="T1379" s="197"/>
      <c r="AT1379" s="192" t="s">
        <v>181</v>
      </c>
      <c r="AU1379" s="192" t="s">
        <v>179</v>
      </c>
      <c r="AV1379" s="190" t="s">
        <v>178</v>
      </c>
      <c r="AW1379" s="190" t="s">
        <v>36</v>
      </c>
      <c r="AX1379" s="190" t="s">
        <v>83</v>
      </c>
      <c r="AY1379" s="192" t="s">
        <v>171</v>
      </c>
    </row>
    <row r="1380" spans="1:65" s="92" customFormat="1" ht="24">
      <c r="A1380" s="89"/>
      <c r="B1380" s="90"/>
      <c r="C1380" s="198" t="s">
        <v>1712</v>
      </c>
      <c r="D1380" s="198" t="s">
        <v>248</v>
      </c>
      <c r="E1380" s="199" t="s">
        <v>1713</v>
      </c>
      <c r="F1380" s="200" t="s">
        <v>1714</v>
      </c>
      <c r="G1380" s="201" t="s">
        <v>176</v>
      </c>
      <c r="H1380" s="202">
        <v>366.377</v>
      </c>
      <c r="I1380" s="78"/>
      <c r="J1380" s="203">
        <f>ROUND(I1380*H1380,2)</f>
        <v>0</v>
      </c>
      <c r="K1380" s="200" t="s">
        <v>177</v>
      </c>
      <c r="L1380" s="204"/>
      <c r="M1380" s="205" t="s">
        <v>3</v>
      </c>
      <c r="N1380" s="206" t="s">
        <v>47</v>
      </c>
      <c r="O1380" s="169"/>
      <c r="P1380" s="170">
        <f>O1380*H1380</f>
        <v>0</v>
      </c>
      <c r="Q1380" s="170">
        <v>0.00275</v>
      </c>
      <c r="R1380" s="170">
        <f>Q1380*H1380</f>
        <v>1.0075367499999999</v>
      </c>
      <c r="S1380" s="170">
        <v>0</v>
      </c>
      <c r="T1380" s="171">
        <f>S1380*H1380</f>
        <v>0</v>
      </c>
      <c r="U1380" s="89"/>
      <c r="V1380" s="89"/>
      <c r="W1380" s="89"/>
      <c r="X1380" s="89"/>
      <c r="Y1380" s="89"/>
      <c r="Z1380" s="89"/>
      <c r="AA1380" s="89"/>
      <c r="AB1380" s="89"/>
      <c r="AC1380" s="89"/>
      <c r="AD1380" s="89"/>
      <c r="AE1380" s="89"/>
      <c r="AR1380" s="172" t="s">
        <v>353</v>
      </c>
      <c r="AT1380" s="172" t="s">
        <v>248</v>
      </c>
      <c r="AU1380" s="172" t="s">
        <v>179</v>
      </c>
      <c r="AY1380" s="82" t="s">
        <v>171</v>
      </c>
      <c r="BE1380" s="173">
        <f>IF(N1380="základní",J1380,0)</f>
        <v>0</v>
      </c>
      <c r="BF1380" s="173">
        <f>IF(N1380="snížená",J1380,0)</f>
        <v>0</v>
      </c>
      <c r="BG1380" s="173">
        <f>IF(N1380="zákl. přenesená",J1380,0)</f>
        <v>0</v>
      </c>
      <c r="BH1380" s="173">
        <f>IF(N1380="sníž. přenesená",J1380,0)</f>
        <v>0</v>
      </c>
      <c r="BI1380" s="173">
        <f>IF(N1380="nulová",J1380,0)</f>
        <v>0</v>
      </c>
      <c r="BJ1380" s="82" t="s">
        <v>179</v>
      </c>
      <c r="BK1380" s="173">
        <f>ROUND(I1380*H1380,2)</f>
        <v>0</v>
      </c>
      <c r="BL1380" s="82" t="s">
        <v>261</v>
      </c>
      <c r="BM1380" s="172" t="s">
        <v>1715</v>
      </c>
    </row>
    <row r="1381" spans="2:51" s="182" customFormat="1" ht="12">
      <c r="B1381" s="183"/>
      <c r="D1381" s="176" t="s">
        <v>181</v>
      </c>
      <c r="F1381" s="185" t="s">
        <v>1716</v>
      </c>
      <c r="H1381" s="186">
        <v>366.377</v>
      </c>
      <c r="L1381" s="183"/>
      <c r="M1381" s="187"/>
      <c r="N1381" s="188"/>
      <c r="O1381" s="188"/>
      <c r="P1381" s="188"/>
      <c r="Q1381" s="188"/>
      <c r="R1381" s="188"/>
      <c r="S1381" s="188"/>
      <c r="T1381" s="189"/>
      <c r="AT1381" s="184" t="s">
        <v>181</v>
      </c>
      <c r="AU1381" s="184" t="s">
        <v>179</v>
      </c>
      <c r="AV1381" s="182" t="s">
        <v>179</v>
      </c>
      <c r="AW1381" s="182" t="s">
        <v>4</v>
      </c>
      <c r="AX1381" s="182" t="s">
        <v>83</v>
      </c>
      <c r="AY1381" s="184" t="s">
        <v>171</v>
      </c>
    </row>
    <row r="1382" spans="1:65" s="92" customFormat="1" ht="16.5" customHeight="1">
      <c r="A1382" s="89"/>
      <c r="B1382" s="90"/>
      <c r="C1382" s="161" t="s">
        <v>1717</v>
      </c>
      <c r="D1382" s="161" t="s">
        <v>173</v>
      </c>
      <c r="E1382" s="162" t="s">
        <v>1718</v>
      </c>
      <c r="F1382" s="163" t="s">
        <v>1719</v>
      </c>
      <c r="G1382" s="164" t="s">
        <v>256</v>
      </c>
      <c r="H1382" s="165">
        <v>46.8</v>
      </c>
      <c r="I1382" s="75"/>
      <c r="J1382" s="166">
        <f>ROUND(I1382*H1382,2)</f>
        <v>0</v>
      </c>
      <c r="K1382" s="163" t="s">
        <v>177</v>
      </c>
      <c r="L1382" s="90"/>
      <c r="M1382" s="167" t="s">
        <v>3</v>
      </c>
      <c r="N1382" s="168" t="s">
        <v>47</v>
      </c>
      <c r="O1382" s="169"/>
      <c r="P1382" s="170">
        <f>O1382*H1382</f>
        <v>0</v>
      </c>
      <c r="Q1382" s="170">
        <v>0.00012</v>
      </c>
      <c r="R1382" s="170">
        <f>Q1382*H1382</f>
        <v>0.0056159999999999995</v>
      </c>
      <c r="S1382" s="170">
        <v>0</v>
      </c>
      <c r="T1382" s="171">
        <f>S1382*H1382</f>
        <v>0</v>
      </c>
      <c r="U1382" s="89"/>
      <c r="V1382" s="89"/>
      <c r="W1382" s="89"/>
      <c r="X1382" s="89"/>
      <c r="Y1382" s="89"/>
      <c r="Z1382" s="89"/>
      <c r="AA1382" s="89"/>
      <c r="AB1382" s="89"/>
      <c r="AC1382" s="89"/>
      <c r="AD1382" s="89"/>
      <c r="AE1382" s="89"/>
      <c r="AR1382" s="172" t="s">
        <v>261</v>
      </c>
      <c r="AT1382" s="172" t="s">
        <v>173</v>
      </c>
      <c r="AU1382" s="172" t="s">
        <v>179</v>
      </c>
      <c r="AY1382" s="82" t="s">
        <v>171</v>
      </c>
      <c r="BE1382" s="173">
        <f>IF(N1382="základní",J1382,0)</f>
        <v>0</v>
      </c>
      <c r="BF1382" s="173">
        <f>IF(N1382="snížená",J1382,0)</f>
        <v>0</v>
      </c>
      <c r="BG1382" s="173">
        <f>IF(N1382="zákl. přenesená",J1382,0)</f>
        <v>0</v>
      </c>
      <c r="BH1382" s="173">
        <f>IF(N1382="sníž. přenesená",J1382,0)</f>
        <v>0</v>
      </c>
      <c r="BI1382" s="173">
        <f>IF(N1382="nulová",J1382,0)</f>
        <v>0</v>
      </c>
      <c r="BJ1382" s="82" t="s">
        <v>179</v>
      </c>
      <c r="BK1382" s="173">
        <f>ROUND(I1382*H1382,2)</f>
        <v>0</v>
      </c>
      <c r="BL1382" s="82" t="s">
        <v>261</v>
      </c>
      <c r="BM1382" s="172" t="s">
        <v>1720</v>
      </c>
    </row>
    <row r="1383" spans="2:51" s="182" customFormat="1" ht="12">
      <c r="B1383" s="183"/>
      <c r="D1383" s="176" t="s">
        <v>181</v>
      </c>
      <c r="E1383" s="184" t="s">
        <v>3</v>
      </c>
      <c r="F1383" s="185" t="s">
        <v>1721</v>
      </c>
      <c r="H1383" s="186">
        <v>23.4</v>
      </c>
      <c r="L1383" s="183"/>
      <c r="M1383" s="187"/>
      <c r="N1383" s="188"/>
      <c r="O1383" s="188"/>
      <c r="P1383" s="188"/>
      <c r="Q1383" s="188"/>
      <c r="R1383" s="188"/>
      <c r="S1383" s="188"/>
      <c r="T1383" s="189"/>
      <c r="AT1383" s="184" t="s">
        <v>181</v>
      </c>
      <c r="AU1383" s="184" t="s">
        <v>179</v>
      </c>
      <c r="AV1383" s="182" t="s">
        <v>179</v>
      </c>
      <c r="AW1383" s="182" t="s">
        <v>36</v>
      </c>
      <c r="AX1383" s="182" t="s">
        <v>75</v>
      </c>
      <c r="AY1383" s="184" t="s">
        <v>171</v>
      </c>
    </row>
    <row r="1384" spans="2:51" s="182" customFormat="1" ht="12">
      <c r="B1384" s="183"/>
      <c r="D1384" s="176" t="s">
        <v>181</v>
      </c>
      <c r="E1384" s="184" t="s">
        <v>3</v>
      </c>
      <c r="F1384" s="185" t="s">
        <v>1721</v>
      </c>
      <c r="H1384" s="186">
        <v>23.4</v>
      </c>
      <c r="L1384" s="183"/>
      <c r="M1384" s="187"/>
      <c r="N1384" s="188"/>
      <c r="O1384" s="188"/>
      <c r="P1384" s="188"/>
      <c r="Q1384" s="188"/>
      <c r="R1384" s="188"/>
      <c r="S1384" s="188"/>
      <c r="T1384" s="189"/>
      <c r="AT1384" s="184" t="s">
        <v>181</v>
      </c>
      <c r="AU1384" s="184" t="s">
        <v>179</v>
      </c>
      <c r="AV1384" s="182" t="s">
        <v>179</v>
      </c>
      <c r="AW1384" s="182" t="s">
        <v>36</v>
      </c>
      <c r="AX1384" s="182" t="s">
        <v>75</v>
      </c>
      <c r="AY1384" s="184" t="s">
        <v>171</v>
      </c>
    </row>
    <row r="1385" spans="2:51" s="190" customFormat="1" ht="12">
      <c r="B1385" s="191"/>
      <c r="D1385" s="176" t="s">
        <v>181</v>
      </c>
      <c r="E1385" s="192" t="s">
        <v>3</v>
      </c>
      <c r="F1385" s="193" t="s">
        <v>184</v>
      </c>
      <c r="H1385" s="194">
        <v>46.8</v>
      </c>
      <c r="L1385" s="191"/>
      <c r="M1385" s="195"/>
      <c r="N1385" s="196"/>
      <c r="O1385" s="196"/>
      <c r="P1385" s="196"/>
      <c r="Q1385" s="196"/>
      <c r="R1385" s="196"/>
      <c r="S1385" s="196"/>
      <c r="T1385" s="197"/>
      <c r="AT1385" s="192" t="s">
        <v>181</v>
      </c>
      <c r="AU1385" s="192" t="s">
        <v>179</v>
      </c>
      <c r="AV1385" s="190" t="s">
        <v>178</v>
      </c>
      <c r="AW1385" s="190" t="s">
        <v>36</v>
      </c>
      <c r="AX1385" s="190" t="s">
        <v>83</v>
      </c>
      <c r="AY1385" s="192" t="s">
        <v>171</v>
      </c>
    </row>
    <row r="1386" spans="1:65" s="92" customFormat="1" ht="24">
      <c r="A1386" s="89"/>
      <c r="B1386" s="90"/>
      <c r="C1386" s="198" t="s">
        <v>1722</v>
      </c>
      <c r="D1386" s="198" t="s">
        <v>248</v>
      </c>
      <c r="E1386" s="199" t="s">
        <v>1713</v>
      </c>
      <c r="F1386" s="200" t="s">
        <v>1714</v>
      </c>
      <c r="G1386" s="201" t="s">
        <v>176</v>
      </c>
      <c r="H1386" s="202">
        <v>13.104</v>
      </c>
      <c r="I1386" s="78"/>
      <c r="J1386" s="203">
        <f>ROUND(I1386*H1386,2)</f>
        <v>0</v>
      </c>
      <c r="K1386" s="200" t="s">
        <v>177</v>
      </c>
      <c r="L1386" s="204"/>
      <c r="M1386" s="205" t="s">
        <v>3</v>
      </c>
      <c r="N1386" s="206" t="s">
        <v>47</v>
      </c>
      <c r="O1386" s="169"/>
      <c r="P1386" s="170">
        <f>O1386*H1386</f>
        <v>0</v>
      </c>
      <c r="Q1386" s="170">
        <v>0.00275</v>
      </c>
      <c r="R1386" s="170">
        <f>Q1386*H1386</f>
        <v>0.036036</v>
      </c>
      <c r="S1386" s="170">
        <v>0</v>
      </c>
      <c r="T1386" s="171">
        <f>S1386*H1386</f>
        <v>0</v>
      </c>
      <c r="U1386" s="89"/>
      <c r="V1386" s="89"/>
      <c r="W1386" s="89"/>
      <c r="X1386" s="89"/>
      <c r="Y1386" s="89"/>
      <c r="Z1386" s="89"/>
      <c r="AA1386" s="89"/>
      <c r="AB1386" s="89"/>
      <c r="AC1386" s="89"/>
      <c r="AD1386" s="89"/>
      <c r="AE1386" s="89"/>
      <c r="AR1386" s="172" t="s">
        <v>353</v>
      </c>
      <c r="AT1386" s="172" t="s">
        <v>248</v>
      </c>
      <c r="AU1386" s="172" t="s">
        <v>179</v>
      </c>
      <c r="AY1386" s="82" t="s">
        <v>171</v>
      </c>
      <c r="BE1386" s="173">
        <f>IF(N1386="základní",J1386,0)</f>
        <v>0</v>
      </c>
      <c r="BF1386" s="173">
        <f>IF(N1386="snížená",J1386,0)</f>
        <v>0</v>
      </c>
      <c r="BG1386" s="173">
        <f>IF(N1386="zákl. přenesená",J1386,0)</f>
        <v>0</v>
      </c>
      <c r="BH1386" s="173">
        <f>IF(N1386="sníž. přenesená",J1386,0)</f>
        <v>0</v>
      </c>
      <c r="BI1386" s="173">
        <f>IF(N1386="nulová",J1386,0)</f>
        <v>0</v>
      </c>
      <c r="BJ1386" s="82" t="s">
        <v>179</v>
      </c>
      <c r="BK1386" s="173">
        <f>ROUND(I1386*H1386,2)</f>
        <v>0</v>
      </c>
      <c r="BL1386" s="82" t="s">
        <v>261</v>
      </c>
      <c r="BM1386" s="172" t="s">
        <v>1723</v>
      </c>
    </row>
    <row r="1387" spans="2:51" s="182" customFormat="1" ht="12">
      <c r="B1387" s="183"/>
      <c r="D1387" s="176" t="s">
        <v>181</v>
      </c>
      <c r="E1387" s="184" t="s">
        <v>3</v>
      </c>
      <c r="F1387" s="185" t="s">
        <v>1724</v>
      </c>
      <c r="H1387" s="186">
        <v>13.104</v>
      </c>
      <c r="L1387" s="183"/>
      <c r="M1387" s="187"/>
      <c r="N1387" s="188"/>
      <c r="O1387" s="188"/>
      <c r="P1387" s="188"/>
      <c r="Q1387" s="188"/>
      <c r="R1387" s="188"/>
      <c r="S1387" s="188"/>
      <c r="T1387" s="189"/>
      <c r="AT1387" s="184" t="s">
        <v>181</v>
      </c>
      <c r="AU1387" s="184" t="s">
        <v>179</v>
      </c>
      <c r="AV1387" s="182" t="s">
        <v>179</v>
      </c>
      <c r="AW1387" s="182" t="s">
        <v>36</v>
      </c>
      <c r="AX1387" s="182" t="s">
        <v>75</v>
      </c>
      <c r="AY1387" s="184" t="s">
        <v>171</v>
      </c>
    </row>
    <row r="1388" spans="2:51" s="190" customFormat="1" ht="12">
      <c r="B1388" s="191"/>
      <c r="D1388" s="176" t="s">
        <v>181</v>
      </c>
      <c r="E1388" s="192" t="s">
        <v>3</v>
      </c>
      <c r="F1388" s="193" t="s">
        <v>184</v>
      </c>
      <c r="H1388" s="194">
        <v>13.104</v>
      </c>
      <c r="L1388" s="191"/>
      <c r="M1388" s="195"/>
      <c r="N1388" s="196"/>
      <c r="O1388" s="196"/>
      <c r="P1388" s="196"/>
      <c r="Q1388" s="196"/>
      <c r="R1388" s="196"/>
      <c r="S1388" s="196"/>
      <c r="T1388" s="197"/>
      <c r="AT1388" s="192" t="s">
        <v>181</v>
      </c>
      <c r="AU1388" s="192" t="s">
        <v>179</v>
      </c>
      <c r="AV1388" s="190" t="s">
        <v>178</v>
      </c>
      <c r="AW1388" s="190" t="s">
        <v>36</v>
      </c>
      <c r="AX1388" s="190" t="s">
        <v>83</v>
      </c>
      <c r="AY1388" s="192" t="s">
        <v>171</v>
      </c>
    </row>
    <row r="1389" spans="1:65" s="92" customFormat="1" ht="16.5" customHeight="1">
      <c r="A1389" s="89"/>
      <c r="B1389" s="90"/>
      <c r="C1389" s="161" t="s">
        <v>1725</v>
      </c>
      <c r="D1389" s="161" t="s">
        <v>173</v>
      </c>
      <c r="E1389" s="162" t="s">
        <v>1726</v>
      </c>
      <c r="F1389" s="163" t="s">
        <v>1727</v>
      </c>
      <c r="G1389" s="164" t="s">
        <v>256</v>
      </c>
      <c r="H1389" s="165">
        <v>46.8</v>
      </c>
      <c r="I1389" s="75"/>
      <c r="J1389" s="166">
        <f>ROUND(I1389*H1389,2)</f>
        <v>0</v>
      </c>
      <c r="K1389" s="163" t="s">
        <v>177</v>
      </c>
      <c r="L1389" s="90"/>
      <c r="M1389" s="167" t="s">
        <v>3</v>
      </c>
      <c r="N1389" s="168" t="s">
        <v>47</v>
      </c>
      <c r="O1389" s="169"/>
      <c r="P1389" s="170">
        <f>O1389*H1389</f>
        <v>0</v>
      </c>
      <c r="Q1389" s="170">
        <v>8E-05</v>
      </c>
      <c r="R1389" s="170">
        <f>Q1389*H1389</f>
        <v>0.003744</v>
      </c>
      <c r="S1389" s="170">
        <v>0</v>
      </c>
      <c r="T1389" s="171">
        <f>S1389*H1389</f>
        <v>0</v>
      </c>
      <c r="U1389" s="89"/>
      <c r="V1389" s="89"/>
      <c r="W1389" s="89"/>
      <c r="X1389" s="89"/>
      <c r="Y1389" s="89"/>
      <c r="Z1389" s="89"/>
      <c r="AA1389" s="89"/>
      <c r="AB1389" s="89"/>
      <c r="AC1389" s="89"/>
      <c r="AD1389" s="89"/>
      <c r="AE1389" s="89"/>
      <c r="AR1389" s="172" t="s">
        <v>261</v>
      </c>
      <c r="AT1389" s="172" t="s">
        <v>173</v>
      </c>
      <c r="AU1389" s="172" t="s">
        <v>179</v>
      </c>
      <c r="AY1389" s="82" t="s">
        <v>171</v>
      </c>
      <c r="BE1389" s="173">
        <f>IF(N1389="základní",J1389,0)</f>
        <v>0</v>
      </c>
      <c r="BF1389" s="173">
        <f>IF(N1389="snížená",J1389,0)</f>
        <v>0</v>
      </c>
      <c r="BG1389" s="173">
        <f>IF(N1389="zákl. přenesená",J1389,0)</f>
        <v>0</v>
      </c>
      <c r="BH1389" s="173">
        <f>IF(N1389="sníž. přenesená",J1389,0)</f>
        <v>0</v>
      </c>
      <c r="BI1389" s="173">
        <f>IF(N1389="nulová",J1389,0)</f>
        <v>0</v>
      </c>
      <c r="BJ1389" s="82" t="s">
        <v>179</v>
      </c>
      <c r="BK1389" s="173">
        <f>ROUND(I1389*H1389,2)</f>
        <v>0</v>
      </c>
      <c r="BL1389" s="82" t="s">
        <v>261</v>
      </c>
      <c r="BM1389" s="172" t="s">
        <v>1728</v>
      </c>
    </row>
    <row r="1390" spans="2:51" s="182" customFormat="1" ht="12">
      <c r="B1390" s="183"/>
      <c r="D1390" s="176" t="s">
        <v>181</v>
      </c>
      <c r="E1390" s="184" t="s">
        <v>3</v>
      </c>
      <c r="F1390" s="185" t="s">
        <v>1721</v>
      </c>
      <c r="H1390" s="186">
        <v>23.4</v>
      </c>
      <c r="L1390" s="183"/>
      <c r="M1390" s="187"/>
      <c r="N1390" s="188"/>
      <c r="O1390" s="188"/>
      <c r="P1390" s="188"/>
      <c r="Q1390" s="188"/>
      <c r="R1390" s="188"/>
      <c r="S1390" s="188"/>
      <c r="T1390" s="189"/>
      <c r="AT1390" s="184" t="s">
        <v>181</v>
      </c>
      <c r="AU1390" s="184" t="s">
        <v>179</v>
      </c>
      <c r="AV1390" s="182" t="s">
        <v>179</v>
      </c>
      <c r="AW1390" s="182" t="s">
        <v>36</v>
      </c>
      <c r="AX1390" s="182" t="s">
        <v>75</v>
      </c>
      <c r="AY1390" s="184" t="s">
        <v>171</v>
      </c>
    </row>
    <row r="1391" spans="2:51" s="182" customFormat="1" ht="12">
      <c r="B1391" s="183"/>
      <c r="D1391" s="176" t="s">
        <v>181</v>
      </c>
      <c r="E1391" s="184" t="s">
        <v>3</v>
      </c>
      <c r="F1391" s="185" t="s">
        <v>1721</v>
      </c>
      <c r="H1391" s="186">
        <v>23.4</v>
      </c>
      <c r="L1391" s="183"/>
      <c r="M1391" s="187"/>
      <c r="N1391" s="188"/>
      <c r="O1391" s="188"/>
      <c r="P1391" s="188"/>
      <c r="Q1391" s="188"/>
      <c r="R1391" s="188"/>
      <c r="S1391" s="188"/>
      <c r="T1391" s="189"/>
      <c r="AT1391" s="184" t="s">
        <v>181</v>
      </c>
      <c r="AU1391" s="184" t="s">
        <v>179</v>
      </c>
      <c r="AV1391" s="182" t="s">
        <v>179</v>
      </c>
      <c r="AW1391" s="182" t="s">
        <v>36</v>
      </c>
      <c r="AX1391" s="182" t="s">
        <v>75</v>
      </c>
      <c r="AY1391" s="184" t="s">
        <v>171</v>
      </c>
    </row>
    <row r="1392" spans="2:51" s="190" customFormat="1" ht="12">
      <c r="B1392" s="191"/>
      <c r="D1392" s="176" t="s">
        <v>181</v>
      </c>
      <c r="E1392" s="192" t="s">
        <v>3</v>
      </c>
      <c r="F1392" s="193" t="s">
        <v>184</v>
      </c>
      <c r="H1392" s="194">
        <v>46.8</v>
      </c>
      <c r="L1392" s="191"/>
      <c r="M1392" s="195"/>
      <c r="N1392" s="196"/>
      <c r="O1392" s="196"/>
      <c r="P1392" s="196"/>
      <c r="Q1392" s="196"/>
      <c r="R1392" s="196"/>
      <c r="S1392" s="196"/>
      <c r="T1392" s="197"/>
      <c r="AT1392" s="192" t="s">
        <v>181</v>
      </c>
      <c r="AU1392" s="192" t="s">
        <v>179</v>
      </c>
      <c r="AV1392" s="190" t="s">
        <v>178</v>
      </c>
      <c r="AW1392" s="190" t="s">
        <v>36</v>
      </c>
      <c r="AX1392" s="190" t="s">
        <v>83</v>
      </c>
      <c r="AY1392" s="192" t="s">
        <v>171</v>
      </c>
    </row>
    <row r="1393" spans="1:65" s="92" customFormat="1" ht="24">
      <c r="A1393" s="89"/>
      <c r="B1393" s="90"/>
      <c r="C1393" s="198" t="s">
        <v>1729</v>
      </c>
      <c r="D1393" s="198" t="s">
        <v>248</v>
      </c>
      <c r="E1393" s="199" t="s">
        <v>1713</v>
      </c>
      <c r="F1393" s="200" t="s">
        <v>1714</v>
      </c>
      <c r="G1393" s="201" t="s">
        <v>176</v>
      </c>
      <c r="H1393" s="202">
        <v>7.956</v>
      </c>
      <c r="I1393" s="78"/>
      <c r="J1393" s="203">
        <f>ROUND(I1393*H1393,2)</f>
        <v>0</v>
      </c>
      <c r="K1393" s="200" t="s">
        <v>177</v>
      </c>
      <c r="L1393" s="204"/>
      <c r="M1393" s="205" t="s">
        <v>3</v>
      </c>
      <c r="N1393" s="206" t="s">
        <v>47</v>
      </c>
      <c r="O1393" s="169"/>
      <c r="P1393" s="170">
        <f>O1393*H1393</f>
        <v>0</v>
      </c>
      <c r="Q1393" s="170">
        <v>0.00275</v>
      </c>
      <c r="R1393" s="170">
        <f>Q1393*H1393</f>
        <v>0.021879</v>
      </c>
      <c r="S1393" s="170">
        <v>0</v>
      </c>
      <c r="T1393" s="171">
        <f>S1393*H1393</f>
        <v>0</v>
      </c>
      <c r="U1393" s="89"/>
      <c r="V1393" s="89"/>
      <c r="W1393" s="89"/>
      <c r="X1393" s="89"/>
      <c r="Y1393" s="89"/>
      <c r="Z1393" s="89"/>
      <c r="AA1393" s="89"/>
      <c r="AB1393" s="89"/>
      <c r="AC1393" s="89"/>
      <c r="AD1393" s="89"/>
      <c r="AE1393" s="89"/>
      <c r="AR1393" s="172" t="s">
        <v>353</v>
      </c>
      <c r="AT1393" s="172" t="s">
        <v>248</v>
      </c>
      <c r="AU1393" s="172" t="s">
        <v>179</v>
      </c>
      <c r="AY1393" s="82" t="s">
        <v>171</v>
      </c>
      <c r="BE1393" s="173">
        <f>IF(N1393="základní",J1393,0)</f>
        <v>0</v>
      </c>
      <c r="BF1393" s="173">
        <f>IF(N1393="snížená",J1393,0)</f>
        <v>0</v>
      </c>
      <c r="BG1393" s="173">
        <f>IF(N1393="zákl. přenesená",J1393,0)</f>
        <v>0</v>
      </c>
      <c r="BH1393" s="173">
        <f>IF(N1393="sníž. přenesená",J1393,0)</f>
        <v>0</v>
      </c>
      <c r="BI1393" s="173">
        <f>IF(N1393="nulová",J1393,0)</f>
        <v>0</v>
      </c>
      <c r="BJ1393" s="82" t="s">
        <v>179</v>
      </c>
      <c r="BK1393" s="173">
        <f>ROUND(I1393*H1393,2)</f>
        <v>0</v>
      </c>
      <c r="BL1393" s="82" t="s">
        <v>261</v>
      </c>
      <c r="BM1393" s="172" t="s">
        <v>1730</v>
      </c>
    </row>
    <row r="1394" spans="2:51" s="182" customFormat="1" ht="12">
      <c r="B1394" s="183"/>
      <c r="D1394" s="176" t="s">
        <v>181</v>
      </c>
      <c r="E1394" s="184" t="s">
        <v>3</v>
      </c>
      <c r="F1394" s="185" t="s">
        <v>1731</v>
      </c>
      <c r="H1394" s="186">
        <v>7.956</v>
      </c>
      <c r="L1394" s="183"/>
      <c r="M1394" s="187"/>
      <c r="N1394" s="188"/>
      <c r="O1394" s="188"/>
      <c r="P1394" s="188"/>
      <c r="Q1394" s="188"/>
      <c r="R1394" s="188"/>
      <c r="S1394" s="188"/>
      <c r="T1394" s="189"/>
      <c r="AT1394" s="184" t="s">
        <v>181</v>
      </c>
      <c r="AU1394" s="184" t="s">
        <v>179</v>
      </c>
      <c r="AV1394" s="182" t="s">
        <v>179</v>
      </c>
      <c r="AW1394" s="182" t="s">
        <v>36</v>
      </c>
      <c r="AX1394" s="182" t="s">
        <v>75</v>
      </c>
      <c r="AY1394" s="184" t="s">
        <v>171</v>
      </c>
    </row>
    <row r="1395" spans="2:51" s="190" customFormat="1" ht="12">
      <c r="B1395" s="191"/>
      <c r="D1395" s="176" t="s">
        <v>181</v>
      </c>
      <c r="E1395" s="192" t="s">
        <v>3</v>
      </c>
      <c r="F1395" s="193" t="s">
        <v>184</v>
      </c>
      <c r="H1395" s="194">
        <v>7.956</v>
      </c>
      <c r="L1395" s="191"/>
      <c r="M1395" s="195"/>
      <c r="N1395" s="196"/>
      <c r="O1395" s="196"/>
      <c r="P1395" s="196"/>
      <c r="Q1395" s="196"/>
      <c r="R1395" s="196"/>
      <c r="S1395" s="196"/>
      <c r="T1395" s="197"/>
      <c r="AT1395" s="192" t="s">
        <v>181</v>
      </c>
      <c r="AU1395" s="192" t="s">
        <v>179</v>
      </c>
      <c r="AV1395" s="190" t="s">
        <v>178</v>
      </c>
      <c r="AW1395" s="190" t="s">
        <v>36</v>
      </c>
      <c r="AX1395" s="190" t="s">
        <v>83</v>
      </c>
      <c r="AY1395" s="192" t="s">
        <v>171</v>
      </c>
    </row>
    <row r="1396" spans="1:65" s="92" customFormat="1" ht="16.5" customHeight="1">
      <c r="A1396" s="89"/>
      <c r="B1396" s="90"/>
      <c r="C1396" s="161" t="s">
        <v>1732</v>
      </c>
      <c r="D1396" s="161" t="s">
        <v>173</v>
      </c>
      <c r="E1396" s="162" t="s">
        <v>1733</v>
      </c>
      <c r="F1396" s="163" t="s">
        <v>1734</v>
      </c>
      <c r="G1396" s="164" t="s">
        <v>256</v>
      </c>
      <c r="H1396" s="165">
        <v>321.824</v>
      </c>
      <c r="I1396" s="75"/>
      <c r="J1396" s="166">
        <f>ROUND(I1396*H1396,2)</f>
        <v>0</v>
      </c>
      <c r="K1396" s="163" t="s">
        <v>177</v>
      </c>
      <c r="L1396" s="90"/>
      <c r="M1396" s="167" t="s">
        <v>3</v>
      </c>
      <c r="N1396" s="168" t="s">
        <v>47</v>
      </c>
      <c r="O1396" s="169"/>
      <c r="P1396" s="170">
        <f>O1396*H1396</f>
        <v>0</v>
      </c>
      <c r="Q1396" s="170">
        <v>1E-05</v>
      </c>
      <c r="R1396" s="170">
        <f>Q1396*H1396</f>
        <v>0.0032182400000000002</v>
      </c>
      <c r="S1396" s="170">
        <v>0</v>
      </c>
      <c r="T1396" s="171">
        <f>S1396*H1396</f>
        <v>0</v>
      </c>
      <c r="U1396" s="89"/>
      <c r="V1396" s="89"/>
      <c r="W1396" s="89"/>
      <c r="X1396" s="89"/>
      <c r="Y1396" s="89"/>
      <c r="Z1396" s="89"/>
      <c r="AA1396" s="89"/>
      <c r="AB1396" s="89"/>
      <c r="AC1396" s="89"/>
      <c r="AD1396" s="89"/>
      <c r="AE1396" s="89"/>
      <c r="AR1396" s="172" t="s">
        <v>261</v>
      </c>
      <c r="AT1396" s="172" t="s">
        <v>173</v>
      </c>
      <c r="AU1396" s="172" t="s">
        <v>179</v>
      </c>
      <c r="AY1396" s="82" t="s">
        <v>171</v>
      </c>
      <c r="BE1396" s="173">
        <f>IF(N1396="základní",J1396,0)</f>
        <v>0</v>
      </c>
      <c r="BF1396" s="173">
        <f>IF(N1396="snížená",J1396,0)</f>
        <v>0</v>
      </c>
      <c r="BG1396" s="173">
        <f>IF(N1396="zákl. přenesená",J1396,0)</f>
        <v>0</v>
      </c>
      <c r="BH1396" s="173">
        <f>IF(N1396="sníž. přenesená",J1396,0)</f>
        <v>0</v>
      </c>
      <c r="BI1396" s="173">
        <f>IF(N1396="nulová",J1396,0)</f>
        <v>0</v>
      </c>
      <c r="BJ1396" s="82" t="s">
        <v>179</v>
      </c>
      <c r="BK1396" s="173">
        <f>ROUND(I1396*H1396,2)</f>
        <v>0</v>
      </c>
      <c r="BL1396" s="82" t="s">
        <v>261</v>
      </c>
      <c r="BM1396" s="172" t="s">
        <v>1735</v>
      </c>
    </row>
    <row r="1397" spans="2:51" s="174" customFormat="1" ht="12">
      <c r="B1397" s="175"/>
      <c r="D1397" s="176" t="s">
        <v>181</v>
      </c>
      <c r="E1397" s="177" t="s">
        <v>3</v>
      </c>
      <c r="F1397" s="178" t="s">
        <v>351</v>
      </c>
      <c r="H1397" s="177" t="s">
        <v>3</v>
      </c>
      <c r="L1397" s="175"/>
      <c r="M1397" s="179"/>
      <c r="N1397" s="180"/>
      <c r="O1397" s="180"/>
      <c r="P1397" s="180"/>
      <c r="Q1397" s="180"/>
      <c r="R1397" s="180"/>
      <c r="S1397" s="180"/>
      <c r="T1397" s="181"/>
      <c r="AT1397" s="177" t="s">
        <v>181</v>
      </c>
      <c r="AU1397" s="177" t="s">
        <v>179</v>
      </c>
      <c r="AV1397" s="174" t="s">
        <v>83</v>
      </c>
      <c r="AW1397" s="174" t="s">
        <v>36</v>
      </c>
      <c r="AX1397" s="174" t="s">
        <v>75</v>
      </c>
      <c r="AY1397" s="177" t="s">
        <v>171</v>
      </c>
    </row>
    <row r="1398" spans="2:51" s="182" customFormat="1" ht="12">
      <c r="B1398" s="183"/>
      <c r="D1398" s="176" t="s">
        <v>181</v>
      </c>
      <c r="E1398" s="184" t="s">
        <v>3</v>
      </c>
      <c r="F1398" s="185" t="s">
        <v>1736</v>
      </c>
      <c r="H1398" s="186">
        <v>48.168</v>
      </c>
      <c r="L1398" s="183"/>
      <c r="M1398" s="187"/>
      <c r="N1398" s="188"/>
      <c r="O1398" s="188"/>
      <c r="P1398" s="188"/>
      <c r="Q1398" s="188"/>
      <c r="R1398" s="188"/>
      <c r="S1398" s="188"/>
      <c r="T1398" s="189"/>
      <c r="AT1398" s="184" t="s">
        <v>181</v>
      </c>
      <c r="AU1398" s="184" t="s">
        <v>179</v>
      </c>
      <c r="AV1398" s="182" t="s">
        <v>179</v>
      </c>
      <c r="AW1398" s="182" t="s">
        <v>36</v>
      </c>
      <c r="AX1398" s="182" t="s">
        <v>75</v>
      </c>
      <c r="AY1398" s="184" t="s">
        <v>171</v>
      </c>
    </row>
    <row r="1399" spans="2:51" s="182" customFormat="1" ht="22.5">
      <c r="B1399" s="183"/>
      <c r="D1399" s="176" t="s">
        <v>181</v>
      </c>
      <c r="E1399" s="184" t="s">
        <v>3</v>
      </c>
      <c r="F1399" s="185" t="s">
        <v>1737</v>
      </c>
      <c r="H1399" s="186">
        <v>70.078</v>
      </c>
      <c r="L1399" s="183"/>
      <c r="M1399" s="187"/>
      <c r="N1399" s="188"/>
      <c r="O1399" s="188"/>
      <c r="P1399" s="188"/>
      <c r="Q1399" s="188"/>
      <c r="R1399" s="188"/>
      <c r="S1399" s="188"/>
      <c r="T1399" s="189"/>
      <c r="AT1399" s="184" t="s">
        <v>181</v>
      </c>
      <c r="AU1399" s="184" t="s">
        <v>179</v>
      </c>
      <c r="AV1399" s="182" t="s">
        <v>179</v>
      </c>
      <c r="AW1399" s="182" t="s">
        <v>36</v>
      </c>
      <c r="AX1399" s="182" t="s">
        <v>75</v>
      </c>
      <c r="AY1399" s="184" t="s">
        <v>171</v>
      </c>
    </row>
    <row r="1400" spans="2:51" s="174" customFormat="1" ht="12">
      <c r="B1400" s="175"/>
      <c r="D1400" s="176" t="s">
        <v>181</v>
      </c>
      <c r="E1400" s="177" t="s">
        <v>3</v>
      </c>
      <c r="F1400" s="178" t="s">
        <v>374</v>
      </c>
      <c r="H1400" s="177" t="s">
        <v>3</v>
      </c>
      <c r="L1400" s="175"/>
      <c r="M1400" s="179"/>
      <c r="N1400" s="180"/>
      <c r="O1400" s="180"/>
      <c r="P1400" s="180"/>
      <c r="Q1400" s="180"/>
      <c r="R1400" s="180"/>
      <c r="S1400" s="180"/>
      <c r="T1400" s="181"/>
      <c r="AT1400" s="177" t="s">
        <v>181</v>
      </c>
      <c r="AU1400" s="177" t="s">
        <v>179</v>
      </c>
      <c r="AV1400" s="174" t="s">
        <v>83</v>
      </c>
      <c r="AW1400" s="174" t="s">
        <v>36</v>
      </c>
      <c r="AX1400" s="174" t="s">
        <v>75</v>
      </c>
      <c r="AY1400" s="177" t="s">
        <v>171</v>
      </c>
    </row>
    <row r="1401" spans="2:51" s="182" customFormat="1" ht="22.5">
      <c r="B1401" s="183"/>
      <c r="D1401" s="176" t="s">
        <v>181</v>
      </c>
      <c r="E1401" s="184" t="s">
        <v>3</v>
      </c>
      <c r="F1401" s="185" t="s">
        <v>1738</v>
      </c>
      <c r="H1401" s="186">
        <v>187.938</v>
      </c>
      <c r="L1401" s="183"/>
      <c r="M1401" s="187"/>
      <c r="N1401" s="188"/>
      <c r="O1401" s="188"/>
      <c r="P1401" s="188"/>
      <c r="Q1401" s="188"/>
      <c r="R1401" s="188"/>
      <c r="S1401" s="188"/>
      <c r="T1401" s="189"/>
      <c r="AT1401" s="184" t="s">
        <v>181</v>
      </c>
      <c r="AU1401" s="184" t="s">
        <v>179</v>
      </c>
      <c r="AV1401" s="182" t="s">
        <v>179</v>
      </c>
      <c r="AW1401" s="182" t="s">
        <v>36</v>
      </c>
      <c r="AX1401" s="182" t="s">
        <v>75</v>
      </c>
      <c r="AY1401" s="184" t="s">
        <v>171</v>
      </c>
    </row>
    <row r="1402" spans="2:51" s="182" customFormat="1" ht="12">
      <c r="B1402" s="183"/>
      <c r="D1402" s="176" t="s">
        <v>181</v>
      </c>
      <c r="E1402" s="184" t="s">
        <v>3</v>
      </c>
      <c r="F1402" s="185" t="s">
        <v>1739</v>
      </c>
      <c r="H1402" s="186">
        <v>15.64</v>
      </c>
      <c r="L1402" s="183"/>
      <c r="M1402" s="187"/>
      <c r="N1402" s="188"/>
      <c r="O1402" s="188"/>
      <c r="P1402" s="188"/>
      <c r="Q1402" s="188"/>
      <c r="R1402" s="188"/>
      <c r="S1402" s="188"/>
      <c r="T1402" s="189"/>
      <c r="AT1402" s="184" t="s">
        <v>181</v>
      </c>
      <c r="AU1402" s="184" t="s">
        <v>179</v>
      </c>
      <c r="AV1402" s="182" t="s">
        <v>179</v>
      </c>
      <c r="AW1402" s="182" t="s">
        <v>36</v>
      </c>
      <c r="AX1402" s="182" t="s">
        <v>75</v>
      </c>
      <c r="AY1402" s="184" t="s">
        <v>171</v>
      </c>
    </row>
    <row r="1403" spans="2:51" s="207" customFormat="1" ht="12">
      <c r="B1403" s="208"/>
      <c r="D1403" s="176" t="s">
        <v>181</v>
      </c>
      <c r="E1403" s="209" t="s">
        <v>3</v>
      </c>
      <c r="F1403" s="210" t="s">
        <v>379</v>
      </c>
      <c r="H1403" s="211">
        <v>321.824</v>
      </c>
      <c r="L1403" s="208"/>
      <c r="M1403" s="212"/>
      <c r="N1403" s="213"/>
      <c r="O1403" s="213"/>
      <c r="P1403" s="213"/>
      <c r="Q1403" s="213"/>
      <c r="R1403" s="213"/>
      <c r="S1403" s="213"/>
      <c r="T1403" s="214"/>
      <c r="AT1403" s="209" t="s">
        <v>181</v>
      </c>
      <c r="AU1403" s="209" t="s">
        <v>179</v>
      </c>
      <c r="AV1403" s="207" t="s">
        <v>193</v>
      </c>
      <c r="AW1403" s="207" t="s">
        <v>36</v>
      </c>
      <c r="AX1403" s="207" t="s">
        <v>75</v>
      </c>
      <c r="AY1403" s="209" t="s">
        <v>171</v>
      </c>
    </row>
    <row r="1404" spans="2:51" s="190" customFormat="1" ht="12">
      <c r="B1404" s="191"/>
      <c r="D1404" s="176" t="s">
        <v>181</v>
      </c>
      <c r="E1404" s="192" t="s">
        <v>3</v>
      </c>
      <c r="F1404" s="193" t="s">
        <v>184</v>
      </c>
      <c r="H1404" s="194">
        <v>321.824</v>
      </c>
      <c r="L1404" s="191"/>
      <c r="M1404" s="195"/>
      <c r="N1404" s="196"/>
      <c r="O1404" s="196"/>
      <c r="P1404" s="196"/>
      <c r="Q1404" s="196"/>
      <c r="R1404" s="196"/>
      <c r="S1404" s="196"/>
      <c r="T1404" s="197"/>
      <c r="AT1404" s="192" t="s">
        <v>181</v>
      </c>
      <c r="AU1404" s="192" t="s">
        <v>179</v>
      </c>
      <c r="AV1404" s="190" t="s">
        <v>178</v>
      </c>
      <c r="AW1404" s="190" t="s">
        <v>36</v>
      </c>
      <c r="AX1404" s="190" t="s">
        <v>83</v>
      </c>
      <c r="AY1404" s="192" t="s">
        <v>171</v>
      </c>
    </row>
    <row r="1405" spans="1:65" s="92" customFormat="1" ht="16.5" customHeight="1">
      <c r="A1405" s="89"/>
      <c r="B1405" s="90"/>
      <c r="C1405" s="198" t="s">
        <v>1740</v>
      </c>
      <c r="D1405" s="198" t="s">
        <v>248</v>
      </c>
      <c r="E1405" s="199" t="s">
        <v>1741</v>
      </c>
      <c r="F1405" s="200" t="s">
        <v>1742</v>
      </c>
      <c r="G1405" s="201" t="s">
        <v>256</v>
      </c>
      <c r="H1405" s="202">
        <v>321.824</v>
      </c>
      <c r="I1405" s="78"/>
      <c r="J1405" s="203">
        <f>ROUND(I1405*H1405,2)</f>
        <v>0</v>
      </c>
      <c r="K1405" s="200" t="s">
        <v>177</v>
      </c>
      <c r="L1405" s="204"/>
      <c r="M1405" s="205" t="s">
        <v>3</v>
      </c>
      <c r="N1405" s="206" t="s">
        <v>47</v>
      </c>
      <c r="O1405" s="169"/>
      <c r="P1405" s="170">
        <f>O1405*H1405</f>
        <v>0</v>
      </c>
      <c r="Q1405" s="170">
        <v>0.00038</v>
      </c>
      <c r="R1405" s="170">
        <f>Q1405*H1405</f>
        <v>0.12229312</v>
      </c>
      <c r="S1405" s="170">
        <v>0</v>
      </c>
      <c r="T1405" s="171">
        <f>S1405*H1405</f>
        <v>0</v>
      </c>
      <c r="U1405" s="89"/>
      <c r="V1405" s="89"/>
      <c r="W1405" s="89"/>
      <c r="X1405" s="89"/>
      <c r="Y1405" s="89"/>
      <c r="Z1405" s="89"/>
      <c r="AA1405" s="89"/>
      <c r="AB1405" s="89"/>
      <c r="AC1405" s="89"/>
      <c r="AD1405" s="89"/>
      <c r="AE1405" s="89"/>
      <c r="AR1405" s="172" t="s">
        <v>353</v>
      </c>
      <c r="AT1405" s="172" t="s">
        <v>248</v>
      </c>
      <c r="AU1405" s="172" t="s">
        <v>179</v>
      </c>
      <c r="AY1405" s="82" t="s">
        <v>171</v>
      </c>
      <c r="BE1405" s="173">
        <f>IF(N1405="základní",J1405,0)</f>
        <v>0</v>
      </c>
      <c r="BF1405" s="173">
        <f>IF(N1405="snížená",J1405,0)</f>
        <v>0</v>
      </c>
      <c r="BG1405" s="173">
        <f>IF(N1405="zákl. přenesená",J1405,0)</f>
        <v>0</v>
      </c>
      <c r="BH1405" s="173">
        <f>IF(N1405="sníž. přenesená",J1405,0)</f>
        <v>0</v>
      </c>
      <c r="BI1405" s="173">
        <f>IF(N1405="nulová",J1405,0)</f>
        <v>0</v>
      </c>
      <c r="BJ1405" s="82" t="s">
        <v>179</v>
      </c>
      <c r="BK1405" s="173">
        <f>ROUND(I1405*H1405,2)</f>
        <v>0</v>
      </c>
      <c r="BL1405" s="82" t="s">
        <v>261</v>
      </c>
      <c r="BM1405" s="172" t="s">
        <v>1743</v>
      </c>
    </row>
    <row r="1406" spans="1:65" s="92" customFormat="1" ht="16.5" customHeight="1">
      <c r="A1406" s="89"/>
      <c r="B1406" s="90"/>
      <c r="C1406" s="161" t="s">
        <v>1744</v>
      </c>
      <c r="D1406" s="161" t="s">
        <v>173</v>
      </c>
      <c r="E1406" s="162" t="s">
        <v>1745</v>
      </c>
      <c r="F1406" s="163" t="s">
        <v>1746</v>
      </c>
      <c r="G1406" s="164" t="s">
        <v>256</v>
      </c>
      <c r="H1406" s="165">
        <v>46.8</v>
      </c>
      <c r="I1406" s="75"/>
      <c r="J1406" s="166">
        <f>ROUND(I1406*H1406,2)</f>
        <v>0</v>
      </c>
      <c r="K1406" s="163" t="s">
        <v>177</v>
      </c>
      <c r="L1406" s="90"/>
      <c r="M1406" s="167" t="s">
        <v>3</v>
      </c>
      <c r="N1406" s="168" t="s">
        <v>47</v>
      </c>
      <c r="O1406" s="169"/>
      <c r="P1406" s="170">
        <f>O1406*H1406</f>
        <v>0</v>
      </c>
      <c r="Q1406" s="170">
        <v>0</v>
      </c>
      <c r="R1406" s="170">
        <f>Q1406*H1406</f>
        <v>0</v>
      </c>
      <c r="S1406" s="170">
        <v>0</v>
      </c>
      <c r="T1406" s="171">
        <f>S1406*H1406</f>
        <v>0</v>
      </c>
      <c r="U1406" s="89"/>
      <c r="V1406" s="89"/>
      <c r="W1406" s="89"/>
      <c r="X1406" s="89"/>
      <c r="Y1406" s="89"/>
      <c r="Z1406" s="89"/>
      <c r="AA1406" s="89"/>
      <c r="AB1406" s="89"/>
      <c r="AC1406" s="89"/>
      <c r="AD1406" s="89"/>
      <c r="AE1406" s="89"/>
      <c r="AR1406" s="172" t="s">
        <v>261</v>
      </c>
      <c r="AT1406" s="172" t="s">
        <v>173</v>
      </c>
      <c r="AU1406" s="172" t="s">
        <v>179</v>
      </c>
      <c r="AY1406" s="82" t="s">
        <v>171</v>
      </c>
      <c r="BE1406" s="173">
        <f>IF(N1406="základní",J1406,0)</f>
        <v>0</v>
      </c>
      <c r="BF1406" s="173">
        <f>IF(N1406="snížená",J1406,0)</f>
        <v>0</v>
      </c>
      <c r="BG1406" s="173">
        <f>IF(N1406="zákl. přenesená",J1406,0)</f>
        <v>0</v>
      </c>
      <c r="BH1406" s="173">
        <f>IF(N1406="sníž. přenesená",J1406,0)</f>
        <v>0</v>
      </c>
      <c r="BI1406" s="173">
        <f>IF(N1406="nulová",J1406,0)</f>
        <v>0</v>
      </c>
      <c r="BJ1406" s="82" t="s">
        <v>179</v>
      </c>
      <c r="BK1406" s="173">
        <f>ROUND(I1406*H1406,2)</f>
        <v>0</v>
      </c>
      <c r="BL1406" s="82" t="s">
        <v>261</v>
      </c>
      <c r="BM1406" s="172" t="s">
        <v>1747</v>
      </c>
    </row>
    <row r="1407" spans="1:65" s="92" customFormat="1" ht="16.5" customHeight="1">
      <c r="A1407" s="89"/>
      <c r="B1407" s="90"/>
      <c r="C1407" s="198" t="s">
        <v>1748</v>
      </c>
      <c r="D1407" s="198" t="s">
        <v>248</v>
      </c>
      <c r="E1407" s="199" t="s">
        <v>1749</v>
      </c>
      <c r="F1407" s="200" t="s">
        <v>1750</v>
      </c>
      <c r="G1407" s="201" t="s">
        <v>256</v>
      </c>
      <c r="H1407" s="202">
        <v>46.8</v>
      </c>
      <c r="I1407" s="78"/>
      <c r="J1407" s="203">
        <f>ROUND(I1407*H1407,2)</f>
        <v>0</v>
      </c>
      <c r="K1407" s="200" t="s">
        <v>177</v>
      </c>
      <c r="L1407" s="204"/>
      <c r="M1407" s="205" t="s">
        <v>3</v>
      </c>
      <c r="N1407" s="206" t="s">
        <v>47</v>
      </c>
      <c r="O1407" s="169"/>
      <c r="P1407" s="170">
        <f>O1407*H1407</f>
        <v>0</v>
      </c>
      <c r="Q1407" s="170">
        <v>0.00025</v>
      </c>
      <c r="R1407" s="170">
        <f>Q1407*H1407</f>
        <v>0.0117</v>
      </c>
      <c r="S1407" s="170">
        <v>0</v>
      </c>
      <c r="T1407" s="171">
        <f>S1407*H1407</f>
        <v>0</v>
      </c>
      <c r="U1407" s="89"/>
      <c r="V1407" s="89"/>
      <c r="W1407" s="89"/>
      <c r="X1407" s="89"/>
      <c r="Y1407" s="89"/>
      <c r="Z1407" s="89"/>
      <c r="AA1407" s="89"/>
      <c r="AB1407" s="89"/>
      <c r="AC1407" s="89"/>
      <c r="AD1407" s="89"/>
      <c r="AE1407" s="89"/>
      <c r="AR1407" s="172" t="s">
        <v>353</v>
      </c>
      <c r="AT1407" s="172" t="s">
        <v>248</v>
      </c>
      <c r="AU1407" s="172" t="s">
        <v>179</v>
      </c>
      <c r="AY1407" s="82" t="s">
        <v>171</v>
      </c>
      <c r="BE1407" s="173">
        <f>IF(N1407="základní",J1407,0)</f>
        <v>0</v>
      </c>
      <c r="BF1407" s="173">
        <f>IF(N1407="snížená",J1407,0)</f>
        <v>0</v>
      </c>
      <c r="BG1407" s="173">
        <f>IF(N1407="zákl. přenesená",J1407,0)</f>
        <v>0</v>
      </c>
      <c r="BH1407" s="173">
        <f>IF(N1407="sníž. přenesená",J1407,0)</f>
        <v>0</v>
      </c>
      <c r="BI1407" s="173">
        <f>IF(N1407="nulová",J1407,0)</f>
        <v>0</v>
      </c>
      <c r="BJ1407" s="82" t="s">
        <v>179</v>
      </c>
      <c r="BK1407" s="173">
        <f>ROUND(I1407*H1407,2)</f>
        <v>0</v>
      </c>
      <c r="BL1407" s="82" t="s">
        <v>261</v>
      </c>
      <c r="BM1407" s="172" t="s">
        <v>1751</v>
      </c>
    </row>
    <row r="1408" spans="1:65" s="92" customFormat="1" ht="16.5" customHeight="1">
      <c r="A1408" s="89"/>
      <c r="B1408" s="90"/>
      <c r="C1408" s="161" t="s">
        <v>1752</v>
      </c>
      <c r="D1408" s="161" t="s">
        <v>173</v>
      </c>
      <c r="E1408" s="162" t="s">
        <v>1753</v>
      </c>
      <c r="F1408" s="163" t="s">
        <v>1754</v>
      </c>
      <c r="G1408" s="164" t="s">
        <v>256</v>
      </c>
      <c r="H1408" s="165">
        <v>11.1</v>
      </c>
      <c r="I1408" s="75"/>
      <c r="J1408" s="166">
        <f>ROUND(I1408*H1408,2)</f>
        <v>0</v>
      </c>
      <c r="K1408" s="163" t="s">
        <v>177</v>
      </c>
      <c r="L1408" s="90"/>
      <c r="M1408" s="167" t="s">
        <v>3</v>
      </c>
      <c r="N1408" s="168" t="s">
        <v>47</v>
      </c>
      <c r="O1408" s="169"/>
      <c r="P1408" s="170">
        <f>O1408*H1408</f>
        <v>0</v>
      </c>
      <c r="Q1408" s="170">
        <v>0</v>
      </c>
      <c r="R1408" s="170">
        <f>Q1408*H1408</f>
        <v>0</v>
      </c>
      <c r="S1408" s="170">
        <v>0</v>
      </c>
      <c r="T1408" s="171">
        <f>S1408*H1408</f>
        <v>0</v>
      </c>
      <c r="U1408" s="89"/>
      <c r="V1408" s="89"/>
      <c r="W1408" s="89"/>
      <c r="X1408" s="89"/>
      <c r="Y1408" s="89"/>
      <c r="Z1408" s="89"/>
      <c r="AA1408" s="89"/>
      <c r="AB1408" s="89"/>
      <c r="AC1408" s="89"/>
      <c r="AD1408" s="89"/>
      <c r="AE1408" s="89"/>
      <c r="AR1408" s="172" t="s">
        <v>261</v>
      </c>
      <c r="AT1408" s="172" t="s">
        <v>173</v>
      </c>
      <c r="AU1408" s="172" t="s">
        <v>179</v>
      </c>
      <c r="AY1408" s="82" t="s">
        <v>171</v>
      </c>
      <c r="BE1408" s="173">
        <f>IF(N1408="základní",J1408,0)</f>
        <v>0</v>
      </c>
      <c r="BF1408" s="173">
        <f>IF(N1408="snížená",J1408,0)</f>
        <v>0</v>
      </c>
      <c r="BG1408" s="173">
        <f>IF(N1408="zákl. přenesená",J1408,0)</f>
        <v>0</v>
      </c>
      <c r="BH1408" s="173">
        <f>IF(N1408="sníž. přenesená",J1408,0)</f>
        <v>0</v>
      </c>
      <c r="BI1408" s="173">
        <f>IF(N1408="nulová",J1408,0)</f>
        <v>0</v>
      </c>
      <c r="BJ1408" s="82" t="s">
        <v>179</v>
      </c>
      <c r="BK1408" s="173">
        <f>ROUND(I1408*H1408,2)</f>
        <v>0</v>
      </c>
      <c r="BL1408" s="82" t="s">
        <v>261</v>
      </c>
      <c r="BM1408" s="172" t="s">
        <v>1755</v>
      </c>
    </row>
    <row r="1409" spans="2:51" s="174" customFormat="1" ht="12">
      <c r="B1409" s="175"/>
      <c r="D1409" s="176" t="s">
        <v>181</v>
      </c>
      <c r="E1409" s="177" t="s">
        <v>3</v>
      </c>
      <c r="F1409" s="178" t="s">
        <v>1666</v>
      </c>
      <c r="H1409" s="177" t="s">
        <v>3</v>
      </c>
      <c r="L1409" s="175"/>
      <c r="M1409" s="179"/>
      <c r="N1409" s="180"/>
      <c r="O1409" s="180"/>
      <c r="P1409" s="180"/>
      <c r="Q1409" s="180"/>
      <c r="R1409" s="180"/>
      <c r="S1409" s="180"/>
      <c r="T1409" s="181"/>
      <c r="AT1409" s="177" t="s">
        <v>181</v>
      </c>
      <c r="AU1409" s="177" t="s">
        <v>179</v>
      </c>
      <c r="AV1409" s="174" t="s">
        <v>83</v>
      </c>
      <c r="AW1409" s="174" t="s">
        <v>36</v>
      </c>
      <c r="AX1409" s="174" t="s">
        <v>75</v>
      </c>
      <c r="AY1409" s="177" t="s">
        <v>171</v>
      </c>
    </row>
    <row r="1410" spans="2:51" s="182" customFormat="1" ht="12">
      <c r="B1410" s="183"/>
      <c r="D1410" s="176" t="s">
        <v>181</v>
      </c>
      <c r="E1410" s="184" t="s">
        <v>3</v>
      </c>
      <c r="F1410" s="185" t="s">
        <v>1756</v>
      </c>
      <c r="H1410" s="186">
        <v>6.4</v>
      </c>
      <c r="L1410" s="183"/>
      <c r="M1410" s="187"/>
      <c r="N1410" s="188"/>
      <c r="O1410" s="188"/>
      <c r="P1410" s="188"/>
      <c r="Q1410" s="188"/>
      <c r="R1410" s="188"/>
      <c r="S1410" s="188"/>
      <c r="T1410" s="189"/>
      <c r="AT1410" s="184" t="s">
        <v>181</v>
      </c>
      <c r="AU1410" s="184" t="s">
        <v>179</v>
      </c>
      <c r="AV1410" s="182" t="s">
        <v>179</v>
      </c>
      <c r="AW1410" s="182" t="s">
        <v>36</v>
      </c>
      <c r="AX1410" s="182" t="s">
        <v>75</v>
      </c>
      <c r="AY1410" s="184" t="s">
        <v>171</v>
      </c>
    </row>
    <row r="1411" spans="2:51" s="182" customFormat="1" ht="12">
      <c r="B1411" s="183"/>
      <c r="D1411" s="176" t="s">
        <v>181</v>
      </c>
      <c r="E1411" s="184" t="s">
        <v>3</v>
      </c>
      <c r="F1411" s="185" t="s">
        <v>1757</v>
      </c>
      <c r="H1411" s="186">
        <v>2.4</v>
      </c>
      <c r="L1411" s="183"/>
      <c r="M1411" s="187"/>
      <c r="N1411" s="188"/>
      <c r="O1411" s="188"/>
      <c r="P1411" s="188"/>
      <c r="Q1411" s="188"/>
      <c r="R1411" s="188"/>
      <c r="S1411" s="188"/>
      <c r="T1411" s="189"/>
      <c r="AT1411" s="184" t="s">
        <v>181</v>
      </c>
      <c r="AU1411" s="184" t="s">
        <v>179</v>
      </c>
      <c r="AV1411" s="182" t="s">
        <v>179</v>
      </c>
      <c r="AW1411" s="182" t="s">
        <v>36</v>
      </c>
      <c r="AX1411" s="182" t="s">
        <v>75</v>
      </c>
      <c r="AY1411" s="184" t="s">
        <v>171</v>
      </c>
    </row>
    <row r="1412" spans="2:51" s="182" customFormat="1" ht="12">
      <c r="B1412" s="183"/>
      <c r="D1412" s="176" t="s">
        <v>181</v>
      </c>
      <c r="E1412" s="184" t="s">
        <v>3</v>
      </c>
      <c r="F1412" s="185" t="s">
        <v>1758</v>
      </c>
      <c r="H1412" s="186">
        <v>0.7</v>
      </c>
      <c r="L1412" s="183"/>
      <c r="M1412" s="187"/>
      <c r="N1412" s="188"/>
      <c r="O1412" s="188"/>
      <c r="P1412" s="188"/>
      <c r="Q1412" s="188"/>
      <c r="R1412" s="188"/>
      <c r="S1412" s="188"/>
      <c r="T1412" s="189"/>
      <c r="AT1412" s="184" t="s">
        <v>181</v>
      </c>
      <c r="AU1412" s="184" t="s">
        <v>179</v>
      </c>
      <c r="AV1412" s="182" t="s">
        <v>179</v>
      </c>
      <c r="AW1412" s="182" t="s">
        <v>36</v>
      </c>
      <c r="AX1412" s="182" t="s">
        <v>75</v>
      </c>
      <c r="AY1412" s="184" t="s">
        <v>171</v>
      </c>
    </row>
    <row r="1413" spans="2:51" s="174" customFormat="1" ht="12">
      <c r="B1413" s="175"/>
      <c r="D1413" s="176" t="s">
        <v>181</v>
      </c>
      <c r="E1413" s="177" t="s">
        <v>3</v>
      </c>
      <c r="F1413" s="178" t="s">
        <v>1668</v>
      </c>
      <c r="H1413" s="177" t="s">
        <v>3</v>
      </c>
      <c r="L1413" s="175"/>
      <c r="M1413" s="179"/>
      <c r="N1413" s="180"/>
      <c r="O1413" s="180"/>
      <c r="P1413" s="180"/>
      <c r="Q1413" s="180"/>
      <c r="R1413" s="180"/>
      <c r="S1413" s="180"/>
      <c r="T1413" s="181"/>
      <c r="AT1413" s="177" t="s">
        <v>181</v>
      </c>
      <c r="AU1413" s="177" t="s">
        <v>179</v>
      </c>
      <c r="AV1413" s="174" t="s">
        <v>83</v>
      </c>
      <c r="AW1413" s="174" t="s">
        <v>36</v>
      </c>
      <c r="AX1413" s="174" t="s">
        <v>75</v>
      </c>
      <c r="AY1413" s="177" t="s">
        <v>171</v>
      </c>
    </row>
    <row r="1414" spans="2:51" s="182" customFormat="1" ht="12">
      <c r="B1414" s="183"/>
      <c r="D1414" s="176" t="s">
        <v>181</v>
      </c>
      <c r="E1414" s="184" t="s">
        <v>3</v>
      </c>
      <c r="F1414" s="185" t="s">
        <v>1759</v>
      </c>
      <c r="H1414" s="186">
        <v>1.6</v>
      </c>
      <c r="L1414" s="183"/>
      <c r="M1414" s="187"/>
      <c r="N1414" s="188"/>
      <c r="O1414" s="188"/>
      <c r="P1414" s="188"/>
      <c r="Q1414" s="188"/>
      <c r="R1414" s="188"/>
      <c r="S1414" s="188"/>
      <c r="T1414" s="189"/>
      <c r="AT1414" s="184" t="s">
        <v>181</v>
      </c>
      <c r="AU1414" s="184" t="s">
        <v>179</v>
      </c>
      <c r="AV1414" s="182" t="s">
        <v>179</v>
      </c>
      <c r="AW1414" s="182" t="s">
        <v>36</v>
      </c>
      <c r="AX1414" s="182" t="s">
        <v>75</v>
      </c>
      <c r="AY1414" s="184" t="s">
        <v>171</v>
      </c>
    </row>
    <row r="1415" spans="2:51" s="190" customFormat="1" ht="12">
      <c r="B1415" s="191"/>
      <c r="D1415" s="176" t="s">
        <v>181</v>
      </c>
      <c r="E1415" s="192" t="s">
        <v>3</v>
      </c>
      <c r="F1415" s="193" t="s">
        <v>184</v>
      </c>
      <c r="H1415" s="194">
        <v>11.1</v>
      </c>
      <c r="L1415" s="191"/>
      <c r="M1415" s="195"/>
      <c r="N1415" s="196"/>
      <c r="O1415" s="196"/>
      <c r="P1415" s="196"/>
      <c r="Q1415" s="196"/>
      <c r="R1415" s="196"/>
      <c r="S1415" s="196"/>
      <c r="T1415" s="197"/>
      <c r="AT1415" s="192" t="s">
        <v>181</v>
      </c>
      <c r="AU1415" s="192" t="s">
        <v>179</v>
      </c>
      <c r="AV1415" s="190" t="s">
        <v>178</v>
      </c>
      <c r="AW1415" s="190" t="s">
        <v>36</v>
      </c>
      <c r="AX1415" s="190" t="s">
        <v>83</v>
      </c>
      <c r="AY1415" s="192" t="s">
        <v>171</v>
      </c>
    </row>
    <row r="1416" spans="1:65" s="92" customFormat="1" ht="16.5" customHeight="1">
      <c r="A1416" s="89"/>
      <c r="B1416" s="90"/>
      <c r="C1416" s="198" t="s">
        <v>1760</v>
      </c>
      <c r="D1416" s="198" t="s">
        <v>248</v>
      </c>
      <c r="E1416" s="199" t="s">
        <v>1761</v>
      </c>
      <c r="F1416" s="200" t="s">
        <v>1762</v>
      </c>
      <c r="G1416" s="201" t="s">
        <v>256</v>
      </c>
      <c r="H1416" s="202">
        <v>11.1</v>
      </c>
      <c r="I1416" s="78"/>
      <c r="J1416" s="203">
        <f>ROUND(I1416*H1416,2)</f>
        <v>0</v>
      </c>
      <c r="K1416" s="200" t="s">
        <v>177</v>
      </c>
      <c r="L1416" s="204"/>
      <c r="M1416" s="205" t="s">
        <v>3</v>
      </c>
      <c r="N1416" s="206" t="s">
        <v>47</v>
      </c>
      <c r="O1416" s="169"/>
      <c r="P1416" s="170">
        <f>O1416*H1416</f>
        <v>0</v>
      </c>
      <c r="Q1416" s="170">
        <v>0.00026</v>
      </c>
      <c r="R1416" s="170">
        <f>Q1416*H1416</f>
        <v>0.0028859999999999997</v>
      </c>
      <c r="S1416" s="170">
        <v>0</v>
      </c>
      <c r="T1416" s="171">
        <f>S1416*H1416</f>
        <v>0</v>
      </c>
      <c r="U1416" s="89"/>
      <c r="V1416" s="89"/>
      <c r="W1416" s="89"/>
      <c r="X1416" s="89"/>
      <c r="Y1416" s="89"/>
      <c r="Z1416" s="89"/>
      <c r="AA1416" s="89"/>
      <c r="AB1416" s="89"/>
      <c r="AC1416" s="89"/>
      <c r="AD1416" s="89"/>
      <c r="AE1416" s="89"/>
      <c r="AR1416" s="172" t="s">
        <v>353</v>
      </c>
      <c r="AT1416" s="172" t="s">
        <v>248</v>
      </c>
      <c r="AU1416" s="172" t="s">
        <v>179</v>
      </c>
      <c r="AY1416" s="82" t="s">
        <v>171</v>
      </c>
      <c r="BE1416" s="173">
        <f>IF(N1416="základní",J1416,0)</f>
        <v>0</v>
      </c>
      <c r="BF1416" s="173">
        <f>IF(N1416="snížená",J1416,0)</f>
        <v>0</v>
      </c>
      <c r="BG1416" s="173">
        <f>IF(N1416="zákl. přenesená",J1416,0)</f>
        <v>0</v>
      </c>
      <c r="BH1416" s="173">
        <f>IF(N1416="sníž. přenesená",J1416,0)</f>
        <v>0</v>
      </c>
      <c r="BI1416" s="173">
        <f>IF(N1416="nulová",J1416,0)</f>
        <v>0</v>
      </c>
      <c r="BJ1416" s="82" t="s">
        <v>179</v>
      </c>
      <c r="BK1416" s="173">
        <f>ROUND(I1416*H1416,2)</f>
        <v>0</v>
      </c>
      <c r="BL1416" s="82" t="s">
        <v>261</v>
      </c>
      <c r="BM1416" s="172" t="s">
        <v>1763</v>
      </c>
    </row>
    <row r="1417" spans="1:65" s="92" customFormat="1" ht="24">
      <c r="A1417" s="89"/>
      <c r="B1417" s="90"/>
      <c r="C1417" s="161" t="s">
        <v>1764</v>
      </c>
      <c r="D1417" s="161" t="s">
        <v>173</v>
      </c>
      <c r="E1417" s="162" t="s">
        <v>1765</v>
      </c>
      <c r="F1417" s="163" t="s">
        <v>1766</v>
      </c>
      <c r="G1417" s="164" t="s">
        <v>222</v>
      </c>
      <c r="H1417" s="165">
        <v>1.433</v>
      </c>
      <c r="I1417" s="75"/>
      <c r="J1417" s="166">
        <f>ROUND(I1417*H1417,2)</f>
        <v>0</v>
      </c>
      <c r="K1417" s="163" t="s">
        <v>177</v>
      </c>
      <c r="L1417" s="90"/>
      <c r="M1417" s="167" t="s">
        <v>3</v>
      </c>
      <c r="N1417" s="168" t="s">
        <v>47</v>
      </c>
      <c r="O1417" s="169"/>
      <c r="P1417" s="170">
        <f>O1417*H1417</f>
        <v>0</v>
      </c>
      <c r="Q1417" s="170">
        <v>0</v>
      </c>
      <c r="R1417" s="170">
        <f>Q1417*H1417</f>
        <v>0</v>
      </c>
      <c r="S1417" s="170">
        <v>0</v>
      </c>
      <c r="T1417" s="171">
        <f>S1417*H1417</f>
        <v>0</v>
      </c>
      <c r="U1417" s="89"/>
      <c r="V1417" s="89"/>
      <c r="W1417" s="89"/>
      <c r="X1417" s="89"/>
      <c r="Y1417" s="89"/>
      <c r="Z1417" s="89"/>
      <c r="AA1417" s="89"/>
      <c r="AB1417" s="89"/>
      <c r="AC1417" s="89"/>
      <c r="AD1417" s="89"/>
      <c r="AE1417" s="89"/>
      <c r="AR1417" s="172" t="s">
        <v>261</v>
      </c>
      <c r="AT1417" s="172" t="s">
        <v>173</v>
      </c>
      <c r="AU1417" s="172" t="s">
        <v>179</v>
      </c>
      <c r="AY1417" s="82" t="s">
        <v>171</v>
      </c>
      <c r="BE1417" s="173">
        <f>IF(N1417="základní",J1417,0)</f>
        <v>0</v>
      </c>
      <c r="BF1417" s="173">
        <f>IF(N1417="snížená",J1417,0)</f>
        <v>0</v>
      </c>
      <c r="BG1417" s="173">
        <f>IF(N1417="zákl. přenesená",J1417,0)</f>
        <v>0</v>
      </c>
      <c r="BH1417" s="173">
        <f>IF(N1417="sníž. přenesená",J1417,0)</f>
        <v>0</v>
      </c>
      <c r="BI1417" s="173">
        <f>IF(N1417="nulová",J1417,0)</f>
        <v>0</v>
      </c>
      <c r="BJ1417" s="82" t="s">
        <v>179</v>
      </c>
      <c r="BK1417" s="173">
        <f>ROUND(I1417*H1417,2)</f>
        <v>0</v>
      </c>
      <c r="BL1417" s="82" t="s">
        <v>261</v>
      </c>
      <c r="BM1417" s="172" t="s">
        <v>1767</v>
      </c>
    </row>
    <row r="1418" spans="2:63" s="148" customFormat="1" ht="22.9" customHeight="1">
      <c r="B1418" s="149"/>
      <c r="D1418" s="150" t="s">
        <v>74</v>
      </c>
      <c r="E1418" s="159" t="s">
        <v>1768</v>
      </c>
      <c r="F1418" s="159" t="s">
        <v>1769</v>
      </c>
      <c r="J1418" s="160">
        <f>BK1418</f>
        <v>0</v>
      </c>
      <c r="L1418" s="149"/>
      <c r="M1418" s="153"/>
      <c r="N1418" s="154"/>
      <c r="O1418" s="154"/>
      <c r="P1418" s="155">
        <f>SUM(P1419:P1474)</f>
        <v>0</v>
      </c>
      <c r="Q1418" s="154"/>
      <c r="R1418" s="155">
        <f>SUM(R1419:R1474)</f>
        <v>2.88995145</v>
      </c>
      <c r="S1418" s="154"/>
      <c r="T1418" s="156">
        <f>SUM(T1419:T1474)</f>
        <v>0</v>
      </c>
      <c r="AR1418" s="150" t="s">
        <v>179</v>
      </c>
      <c r="AT1418" s="157" t="s">
        <v>74</v>
      </c>
      <c r="AU1418" s="157" t="s">
        <v>83</v>
      </c>
      <c r="AY1418" s="150" t="s">
        <v>171</v>
      </c>
      <c r="BK1418" s="158">
        <f>SUM(BK1419:BK1474)</f>
        <v>0</v>
      </c>
    </row>
    <row r="1419" spans="1:65" s="92" customFormat="1" ht="16.5" customHeight="1">
      <c r="A1419" s="89"/>
      <c r="B1419" s="90"/>
      <c r="C1419" s="161" t="s">
        <v>1770</v>
      </c>
      <c r="D1419" s="161" t="s">
        <v>173</v>
      </c>
      <c r="E1419" s="162" t="s">
        <v>1771</v>
      </c>
      <c r="F1419" s="163" t="s">
        <v>1772</v>
      </c>
      <c r="G1419" s="164" t="s">
        <v>176</v>
      </c>
      <c r="H1419" s="165">
        <v>24.788</v>
      </c>
      <c r="I1419" s="75"/>
      <c r="J1419" s="166">
        <f>ROUND(I1419*H1419,2)</f>
        <v>0</v>
      </c>
      <c r="K1419" s="163" t="s">
        <v>177</v>
      </c>
      <c r="L1419" s="90"/>
      <c r="M1419" s="167" t="s">
        <v>3</v>
      </c>
      <c r="N1419" s="168" t="s">
        <v>47</v>
      </c>
      <c r="O1419" s="169"/>
      <c r="P1419" s="170">
        <f>O1419*H1419</f>
        <v>0</v>
      </c>
      <c r="Q1419" s="170">
        <v>0.0015</v>
      </c>
      <c r="R1419" s="170">
        <f>Q1419*H1419</f>
        <v>0.037182</v>
      </c>
      <c r="S1419" s="170">
        <v>0</v>
      </c>
      <c r="T1419" s="171">
        <f>S1419*H1419</f>
        <v>0</v>
      </c>
      <c r="U1419" s="89"/>
      <c r="V1419" s="89"/>
      <c r="W1419" s="89"/>
      <c r="X1419" s="89"/>
      <c r="Y1419" s="89"/>
      <c r="Z1419" s="89"/>
      <c r="AA1419" s="89"/>
      <c r="AB1419" s="89"/>
      <c r="AC1419" s="89"/>
      <c r="AD1419" s="89"/>
      <c r="AE1419" s="89"/>
      <c r="AR1419" s="172" t="s">
        <v>261</v>
      </c>
      <c r="AT1419" s="172" t="s">
        <v>173</v>
      </c>
      <c r="AU1419" s="172" t="s">
        <v>179</v>
      </c>
      <c r="AY1419" s="82" t="s">
        <v>171</v>
      </c>
      <c r="BE1419" s="173">
        <f>IF(N1419="základní",J1419,0)</f>
        <v>0</v>
      </c>
      <c r="BF1419" s="173">
        <f>IF(N1419="snížená",J1419,0)</f>
        <v>0</v>
      </c>
      <c r="BG1419" s="173">
        <f>IF(N1419="zákl. přenesená",J1419,0)</f>
        <v>0</v>
      </c>
      <c r="BH1419" s="173">
        <f>IF(N1419="sníž. přenesená",J1419,0)</f>
        <v>0</v>
      </c>
      <c r="BI1419" s="173">
        <f>IF(N1419="nulová",J1419,0)</f>
        <v>0</v>
      </c>
      <c r="BJ1419" s="82" t="s">
        <v>179</v>
      </c>
      <c r="BK1419" s="173">
        <f>ROUND(I1419*H1419,2)</f>
        <v>0</v>
      </c>
      <c r="BL1419" s="82" t="s">
        <v>261</v>
      </c>
      <c r="BM1419" s="172" t="s">
        <v>1773</v>
      </c>
    </row>
    <row r="1420" spans="2:51" s="174" customFormat="1" ht="12">
      <c r="B1420" s="175"/>
      <c r="D1420" s="176" t="s">
        <v>181</v>
      </c>
      <c r="E1420" s="177" t="s">
        <v>3</v>
      </c>
      <c r="F1420" s="178" t="s">
        <v>351</v>
      </c>
      <c r="H1420" s="177" t="s">
        <v>3</v>
      </c>
      <c r="L1420" s="175"/>
      <c r="M1420" s="179"/>
      <c r="N1420" s="180"/>
      <c r="O1420" s="180"/>
      <c r="P1420" s="180"/>
      <c r="Q1420" s="180"/>
      <c r="R1420" s="180"/>
      <c r="S1420" s="180"/>
      <c r="T1420" s="181"/>
      <c r="AT1420" s="177" t="s">
        <v>181</v>
      </c>
      <c r="AU1420" s="177" t="s">
        <v>179</v>
      </c>
      <c r="AV1420" s="174" t="s">
        <v>83</v>
      </c>
      <c r="AW1420" s="174" t="s">
        <v>36</v>
      </c>
      <c r="AX1420" s="174" t="s">
        <v>75</v>
      </c>
      <c r="AY1420" s="177" t="s">
        <v>171</v>
      </c>
    </row>
    <row r="1421" spans="2:51" s="182" customFormat="1" ht="12">
      <c r="B1421" s="183"/>
      <c r="D1421" s="176" t="s">
        <v>181</v>
      </c>
      <c r="E1421" s="184" t="s">
        <v>3</v>
      </c>
      <c r="F1421" s="185" t="s">
        <v>1774</v>
      </c>
      <c r="H1421" s="186">
        <v>9.78</v>
      </c>
      <c r="L1421" s="183"/>
      <c r="M1421" s="187"/>
      <c r="N1421" s="188"/>
      <c r="O1421" s="188"/>
      <c r="P1421" s="188"/>
      <c r="Q1421" s="188"/>
      <c r="R1421" s="188"/>
      <c r="S1421" s="188"/>
      <c r="T1421" s="189"/>
      <c r="AT1421" s="184" t="s">
        <v>181</v>
      </c>
      <c r="AU1421" s="184" t="s">
        <v>179</v>
      </c>
      <c r="AV1421" s="182" t="s">
        <v>179</v>
      </c>
      <c r="AW1421" s="182" t="s">
        <v>36</v>
      </c>
      <c r="AX1421" s="182" t="s">
        <v>75</v>
      </c>
      <c r="AY1421" s="184" t="s">
        <v>171</v>
      </c>
    </row>
    <row r="1422" spans="2:51" s="174" customFormat="1" ht="12">
      <c r="B1422" s="175"/>
      <c r="D1422" s="176" t="s">
        <v>181</v>
      </c>
      <c r="E1422" s="177" t="s">
        <v>3</v>
      </c>
      <c r="F1422" s="178" t="s">
        <v>374</v>
      </c>
      <c r="H1422" s="177" t="s">
        <v>3</v>
      </c>
      <c r="L1422" s="175"/>
      <c r="M1422" s="179"/>
      <c r="N1422" s="180"/>
      <c r="O1422" s="180"/>
      <c r="P1422" s="180"/>
      <c r="Q1422" s="180"/>
      <c r="R1422" s="180"/>
      <c r="S1422" s="180"/>
      <c r="T1422" s="181"/>
      <c r="AT1422" s="177" t="s">
        <v>181</v>
      </c>
      <c r="AU1422" s="177" t="s">
        <v>179</v>
      </c>
      <c r="AV1422" s="174" t="s">
        <v>83</v>
      </c>
      <c r="AW1422" s="174" t="s">
        <v>36</v>
      </c>
      <c r="AX1422" s="174" t="s">
        <v>75</v>
      </c>
      <c r="AY1422" s="177" t="s">
        <v>171</v>
      </c>
    </row>
    <row r="1423" spans="2:51" s="182" customFormat="1" ht="12">
      <c r="B1423" s="183"/>
      <c r="D1423" s="176" t="s">
        <v>181</v>
      </c>
      <c r="E1423" s="184" t="s">
        <v>3</v>
      </c>
      <c r="F1423" s="185" t="s">
        <v>1775</v>
      </c>
      <c r="H1423" s="186">
        <v>15.008</v>
      </c>
      <c r="L1423" s="183"/>
      <c r="M1423" s="187"/>
      <c r="N1423" s="188"/>
      <c r="O1423" s="188"/>
      <c r="P1423" s="188"/>
      <c r="Q1423" s="188"/>
      <c r="R1423" s="188"/>
      <c r="S1423" s="188"/>
      <c r="T1423" s="189"/>
      <c r="AT1423" s="184" t="s">
        <v>181</v>
      </c>
      <c r="AU1423" s="184" t="s">
        <v>179</v>
      </c>
      <c r="AV1423" s="182" t="s">
        <v>179</v>
      </c>
      <c r="AW1423" s="182" t="s">
        <v>36</v>
      </c>
      <c r="AX1423" s="182" t="s">
        <v>75</v>
      </c>
      <c r="AY1423" s="184" t="s">
        <v>171</v>
      </c>
    </row>
    <row r="1424" spans="2:51" s="190" customFormat="1" ht="12">
      <c r="B1424" s="191"/>
      <c r="D1424" s="176" t="s">
        <v>181</v>
      </c>
      <c r="E1424" s="192" t="s">
        <v>3</v>
      </c>
      <c r="F1424" s="193" t="s">
        <v>184</v>
      </c>
      <c r="H1424" s="194">
        <v>24.788</v>
      </c>
      <c r="L1424" s="191"/>
      <c r="M1424" s="195"/>
      <c r="N1424" s="196"/>
      <c r="O1424" s="196"/>
      <c r="P1424" s="196"/>
      <c r="Q1424" s="196"/>
      <c r="R1424" s="196"/>
      <c r="S1424" s="196"/>
      <c r="T1424" s="197"/>
      <c r="AT1424" s="192" t="s">
        <v>181</v>
      </c>
      <c r="AU1424" s="192" t="s">
        <v>179</v>
      </c>
      <c r="AV1424" s="190" t="s">
        <v>178</v>
      </c>
      <c r="AW1424" s="190" t="s">
        <v>36</v>
      </c>
      <c r="AX1424" s="190" t="s">
        <v>83</v>
      </c>
      <c r="AY1424" s="192" t="s">
        <v>171</v>
      </c>
    </row>
    <row r="1425" spans="1:65" s="92" customFormat="1" ht="24">
      <c r="A1425" s="89"/>
      <c r="B1425" s="90"/>
      <c r="C1425" s="161" t="s">
        <v>1776</v>
      </c>
      <c r="D1425" s="161" t="s">
        <v>173</v>
      </c>
      <c r="E1425" s="162" t="s">
        <v>1777</v>
      </c>
      <c r="F1425" s="163" t="s">
        <v>1778</v>
      </c>
      <c r="G1425" s="164" t="s">
        <v>176</v>
      </c>
      <c r="H1425" s="165">
        <v>144.341</v>
      </c>
      <c r="I1425" s="75"/>
      <c r="J1425" s="166">
        <f>ROUND(I1425*H1425,2)</f>
        <v>0</v>
      </c>
      <c r="K1425" s="163" t="s">
        <v>177</v>
      </c>
      <c r="L1425" s="90"/>
      <c r="M1425" s="167" t="s">
        <v>3</v>
      </c>
      <c r="N1425" s="168" t="s">
        <v>47</v>
      </c>
      <c r="O1425" s="169"/>
      <c r="P1425" s="170">
        <f>O1425*H1425</f>
        <v>0</v>
      </c>
      <c r="Q1425" s="170">
        <v>0.0052</v>
      </c>
      <c r="R1425" s="170">
        <f>Q1425*H1425</f>
        <v>0.7505732</v>
      </c>
      <c r="S1425" s="170">
        <v>0</v>
      </c>
      <c r="T1425" s="171">
        <f>S1425*H1425</f>
        <v>0</v>
      </c>
      <c r="U1425" s="89"/>
      <c r="V1425" s="89"/>
      <c r="W1425" s="89"/>
      <c r="X1425" s="89"/>
      <c r="Y1425" s="89"/>
      <c r="Z1425" s="89"/>
      <c r="AA1425" s="89"/>
      <c r="AB1425" s="89"/>
      <c r="AC1425" s="89"/>
      <c r="AD1425" s="89"/>
      <c r="AE1425" s="89"/>
      <c r="AR1425" s="172" t="s">
        <v>261</v>
      </c>
      <c r="AT1425" s="172" t="s">
        <v>173</v>
      </c>
      <c r="AU1425" s="172" t="s">
        <v>179</v>
      </c>
      <c r="AY1425" s="82" t="s">
        <v>171</v>
      </c>
      <c r="BE1425" s="173">
        <f>IF(N1425="základní",J1425,0)</f>
        <v>0</v>
      </c>
      <c r="BF1425" s="173">
        <f>IF(N1425="snížená",J1425,0)</f>
        <v>0</v>
      </c>
      <c r="BG1425" s="173">
        <f>IF(N1425="zákl. přenesená",J1425,0)</f>
        <v>0</v>
      </c>
      <c r="BH1425" s="173">
        <f>IF(N1425="sníž. přenesená",J1425,0)</f>
        <v>0</v>
      </c>
      <c r="BI1425" s="173">
        <f>IF(N1425="nulová",J1425,0)</f>
        <v>0</v>
      </c>
      <c r="BJ1425" s="82" t="s">
        <v>179</v>
      </c>
      <c r="BK1425" s="173">
        <f>ROUND(I1425*H1425,2)</f>
        <v>0</v>
      </c>
      <c r="BL1425" s="82" t="s">
        <v>261</v>
      </c>
      <c r="BM1425" s="172" t="s">
        <v>1779</v>
      </c>
    </row>
    <row r="1426" spans="2:51" s="174" customFormat="1" ht="12">
      <c r="B1426" s="175"/>
      <c r="D1426" s="176" t="s">
        <v>181</v>
      </c>
      <c r="E1426" s="177" t="s">
        <v>3</v>
      </c>
      <c r="F1426" s="178" t="s">
        <v>351</v>
      </c>
      <c r="H1426" s="177" t="s">
        <v>3</v>
      </c>
      <c r="L1426" s="175"/>
      <c r="M1426" s="179"/>
      <c r="N1426" s="180"/>
      <c r="O1426" s="180"/>
      <c r="P1426" s="180"/>
      <c r="Q1426" s="180"/>
      <c r="R1426" s="180"/>
      <c r="S1426" s="180"/>
      <c r="T1426" s="181"/>
      <c r="AT1426" s="177" t="s">
        <v>181</v>
      </c>
      <c r="AU1426" s="177" t="s">
        <v>179</v>
      </c>
      <c r="AV1426" s="174" t="s">
        <v>83</v>
      </c>
      <c r="AW1426" s="174" t="s">
        <v>36</v>
      </c>
      <c r="AX1426" s="174" t="s">
        <v>75</v>
      </c>
      <c r="AY1426" s="177" t="s">
        <v>171</v>
      </c>
    </row>
    <row r="1427" spans="2:51" s="182" customFormat="1" ht="22.5">
      <c r="B1427" s="183"/>
      <c r="D1427" s="176" t="s">
        <v>181</v>
      </c>
      <c r="E1427" s="184" t="s">
        <v>3</v>
      </c>
      <c r="F1427" s="185" t="s">
        <v>1780</v>
      </c>
      <c r="H1427" s="186">
        <v>83.168</v>
      </c>
      <c r="L1427" s="183"/>
      <c r="M1427" s="187"/>
      <c r="N1427" s="188"/>
      <c r="O1427" s="188"/>
      <c r="P1427" s="188"/>
      <c r="Q1427" s="188"/>
      <c r="R1427" s="188"/>
      <c r="S1427" s="188"/>
      <c r="T1427" s="189"/>
      <c r="AT1427" s="184" t="s">
        <v>181</v>
      </c>
      <c r="AU1427" s="184" t="s">
        <v>179</v>
      </c>
      <c r="AV1427" s="182" t="s">
        <v>179</v>
      </c>
      <c r="AW1427" s="182" t="s">
        <v>36</v>
      </c>
      <c r="AX1427" s="182" t="s">
        <v>75</v>
      </c>
      <c r="AY1427" s="184" t="s">
        <v>171</v>
      </c>
    </row>
    <row r="1428" spans="2:51" s="174" customFormat="1" ht="12">
      <c r="B1428" s="175"/>
      <c r="D1428" s="176" t="s">
        <v>181</v>
      </c>
      <c r="E1428" s="177" t="s">
        <v>3</v>
      </c>
      <c r="F1428" s="178" t="s">
        <v>358</v>
      </c>
      <c r="H1428" s="177" t="s">
        <v>3</v>
      </c>
      <c r="L1428" s="175"/>
      <c r="M1428" s="179"/>
      <c r="N1428" s="180"/>
      <c r="O1428" s="180"/>
      <c r="P1428" s="180"/>
      <c r="Q1428" s="180"/>
      <c r="R1428" s="180"/>
      <c r="S1428" s="180"/>
      <c r="T1428" s="181"/>
      <c r="AT1428" s="177" t="s">
        <v>181</v>
      </c>
      <c r="AU1428" s="177" t="s">
        <v>179</v>
      </c>
      <c r="AV1428" s="174" t="s">
        <v>83</v>
      </c>
      <c r="AW1428" s="174" t="s">
        <v>36</v>
      </c>
      <c r="AX1428" s="174" t="s">
        <v>75</v>
      </c>
      <c r="AY1428" s="177" t="s">
        <v>171</v>
      </c>
    </row>
    <row r="1429" spans="2:51" s="182" customFormat="1" ht="12">
      <c r="B1429" s="183"/>
      <c r="D1429" s="176" t="s">
        <v>181</v>
      </c>
      <c r="E1429" s="184" t="s">
        <v>3</v>
      </c>
      <c r="F1429" s="185" t="s">
        <v>1781</v>
      </c>
      <c r="H1429" s="186">
        <v>-1.05</v>
      </c>
      <c r="L1429" s="183"/>
      <c r="M1429" s="187"/>
      <c r="N1429" s="188"/>
      <c r="O1429" s="188"/>
      <c r="P1429" s="188"/>
      <c r="Q1429" s="188"/>
      <c r="R1429" s="188"/>
      <c r="S1429" s="188"/>
      <c r="T1429" s="189"/>
      <c r="AT1429" s="184" t="s">
        <v>181</v>
      </c>
      <c r="AU1429" s="184" t="s">
        <v>179</v>
      </c>
      <c r="AV1429" s="182" t="s">
        <v>179</v>
      </c>
      <c r="AW1429" s="182" t="s">
        <v>36</v>
      </c>
      <c r="AX1429" s="182" t="s">
        <v>75</v>
      </c>
      <c r="AY1429" s="184" t="s">
        <v>171</v>
      </c>
    </row>
    <row r="1430" spans="2:51" s="182" customFormat="1" ht="12">
      <c r="B1430" s="183"/>
      <c r="D1430" s="176" t="s">
        <v>181</v>
      </c>
      <c r="E1430" s="184" t="s">
        <v>3</v>
      </c>
      <c r="F1430" s="185" t="s">
        <v>1782</v>
      </c>
      <c r="H1430" s="186">
        <v>-3.3</v>
      </c>
      <c r="L1430" s="183"/>
      <c r="M1430" s="187"/>
      <c r="N1430" s="188"/>
      <c r="O1430" s="188"/>
      <c r="P1430" s="188"/>
      <c r="Q1430" s="188"/>
      <c r="R1430" s="188"/>
      <c r="S1430" s="188"/>
      <c r="T1430" s="189"/>
      <c r="AT1430" s="184" t="s">
        <v>181</v>
      </c>
      <c r="AU1430" s="184" t="s">
        <v>179</v>
      </c>
      <c r="AV1430" s="182" t="s">
        <v>179</v>
      </c>
      <c r="AW1430" s="182" t="s">
        <v>36</v>
      </c>
      <c r="AX1430" s="182" t="s">
        <v>75</v>
      </c>
      <c r="AY1430" s="184" t="s">
        <v>171</v>
      </c>
    </row>
    <row r="1431" spans="2:51" s="182" customFormat="1" ht="12">
      <c r="B1431" s="183"/>
      <c r="D1431" s="176" t="s">
        <v>181</v>
      </c>
      <c r="E1431" s="184" t="s">
        <v>3</v>
      </c>
      <c r="F1431" s="185" t="s">
        <v>1783</v>
      </c>
      <c r="H1431" s="186">
        <v>12.845</v>
      </c>
      <c r="L1431" s="183"/>
      <c r="M1431" s="187"/>
      <c r="N1431" s="188"/>
      <c r="O1431" s="188"/>
      <c r="P1431" s="188"/>
      <c r="Q1431" s="188"/>
      <c r="R1431" s="188"/>
      <c r="S1431" s="188"/>
      <c r="T1431" s="189"/>
      <c r="AT1431" s="184" t="s">
        <v>181</v>
      </c>
      <c r="AU1431" s="184" t="s">
        <v>179</v>
      </c>
      <c r="AV1431" s="182" t="s">
        <v>179</v>
      </c>
      <c r="AW1431" s="182" t="s">
        <v>36</v>
      </c>
      <c r="AX1431" s="182" t="s">
        <v>75</v>
      </c>
      <c r="AY1431" s="184" t="s">
        <v>171</v>
      </c>
    </row>
    <row r="1432" spans="2:51" s="182" customFormat="1" ht="12">
      <c r="B1432" s="183"/>
      <c r="D1432" s="176" t="s">
        <v>181</v>
      </c>
      <c r="E1432" s="184" t="s">
        <v>3</v>
      </c>
      <c r="F1432" s="185" t="s">
        <v>1784</v>
      </c>
      <c r="H1432" s="186">
        <v>14.954</v>
      </c>
      <c r="L1432" s="183"/>
      <c r="M1432" s="187"/>
      <c r="N1432" s="188"/>
      <c r="O1432" s="188"/>
      <c r="P1432" s="188"/>
      <c r="Q1432" s="188"/>
      <c r="R1432" s="188"/>
      <c r="S1432" s="188"/>
      <c r="T1432" s="189"/>
      <c r="AT1432" s="184" t="s">
        <v>181</v>
      </c>
      <c r="AU1432" s="184" t="s">
        <v>179</v>
      </c>
      <c r="AV1432" s="182" t="s">
        <v>179</v>
      </c>
      <c r="AW1432" s="182" t="s">
        <v>36</v>
      </c>
      <c r="AX1432" s="182" t="s">
        <v>75</v>
      </c>
      <c r="AY1432" s="184" t="s">
        <v>171</v>
      </c>
    </row>
    <row r="1433" spans="2:51" s="174" customFormat="1" ht="12">
      <c r="B1433" s="175"/>
      <c r="D1433" s="176" t="s">
        <v>181</v>
      </c>
      <c r="E1433" s="177" t="s">
        <v>3</v>
      </c>
      <c r="F1433" s="178" t="s">
        <v>358</v>
      </c>
      <c r="H1433" s="177" t="s">
        <v>3</v>
      </c>
      <c r="L1433" s="175"/>
      <c r="M1433" s="179"/>
      <c r="N1433" s="180"/>
      <c r="O1433" s="180"/>
      <c r="P1433" s="180"/>
      <c r="Q1433" s="180"/>
      <c r="R1433" s="180"/>
      <c r="S1433" s="180"/>
      <c r="T1433" s="181"/>
      <c r="AT1433" s="177" t="s">
        <v>181</v>
      </c>
      <c r="AU1433" s="177" t="s">
        <v>179</v>
      </c>
      <c r="AV1433" s="174" t="s">
        <v>83</v>
      </c>
      <c r="AW1433" s="174" t="s">
        <v>36</v>
      </c>
      <c r="AX1433" s="174" t="s">
        <v>75</v>
      </c>
      <c r="AY1433" s="177" t="s">
        <v>171</v>
      </c>
    </row>
    <row r="1434" spans="2:51" s="182" customFormat="1" ht="12">
      <c r="B1434" s="183"/>
      <c r="D1434" s="176" t="s">
        <v>181</v>
      </c>
      <c r="E1434" s="184" t="s">
        <v>3</v>
      </c>
      <c r="F1434" s="185" t="s">
        <v>1785</v>
      </c>
      <c r="H1434" s="186">
        <v>-1.1</v>
      </c>
      <c r="L1434" s="183"/>
      <c r="M1434" s="187"/>
      <c r="N1434" s="188"/>
      <c r="O1434" s="188"/>
      <c r="P1434" s="188"/>
      <c r="Q1434" s="188"/>
      <c r="R1434" s="188"/>
      <c r="S1434" s="188"/>
      <c r="T1434" s="189"/>
      <c r="AT1434" s="184" t="s">
        <v>181</v>
      </c>
      <c r="AU1434" s="184" t="s">
        <v>179</v>
      </c>
      <c r="AV1434" s="182" t="s">
        <v>179</v>
      </c>
      <c r="AW1434" s="182" t="s">
        <v>36</v>
      </c>
      <c r="AX1434" s="182" t="s">
        <v>75</v>
      </c>
      <c r="AY1434" s="184" t="s">
        <v>171</v>
      </c>
    </row>
    <row r="1435" spans="2:51" s="174" customFormat="1" ht="12">
      <c r="B1435" s="175"/>
      <c r="D1435" s="176" t="s">
        <v>181</v>
      </c>
      <c r="E1435" s="177" t="s">
        <v>3</v>
      </c>
      <c r="F1435" s="178" t="s">
        <v>374</v>
      </c>
      <c r="H1435" s="177" t="s">
        <v>3</v>
      </c>
      <c r="L1435" s="175"/>
      <c r="M1435" s="179"/>
      <c r="N1435" s="180"/>
      <c r="O1435" s="180"/>
      <c r="P1435" s="180"/>
      <c r="Q1435" s="180"/>
      <c r="R1435" s="180"/>
      <c r="S1435" s="180"/>
      <c r="T1435" s="181"/>
      <c r="AT1435" s="177" t="s">
        <v>181</v>
      </c>
      <c r="AU1435" s="177" t="s">
        <v>179</v>
      </c>
      <c r="AV1435" s="174" t="s">
        <v>83</v>
      </c>
      <c r="AW1435" s="174" t="s">
        <v>36</v>
      </c>
      <c r="AX1435" s="174" t="s">
        <v>75</v>
      </c>
      <c r="AY1435" s="177" t="s">
        <v>171</v>
      </c>
    </row>
    <row r="1436" spans="2:51" s="182" customFormat="1" ht="12">
      <c r="B1436" s="183"/>
      <c r="D1436" s="176" t="s">
        <v>181</v>
      </c>
      <c r="E1436" s="184" t="s">
        <v>3</v>
      </c>
      <c r="F1436" s="185" t="s">
        <v>1786</v>
      </c>
      <c r="H1436" s="186">
        <v>43.424</v>
      </c>
      <c r="L1436" s="183"/>
      <c r="M1436" s="187"/>
      <c r="N1436" s="188"/>
      <c r="O1436" s="188"/>
      <c r="P1436" s="188"/>
      <c r="Q1436" s="188"/>
      <c r="R1436" s="188"/>
      <c r="S1436" s="188"/>
      <c r="T1436" s="189"/>
      <c r="AT1436" s="184" t="s">
        <v>181</v>
      </c>
      <c r="AU1436" s="184" t="s">
        <v>179</v>
      </c>
      <c r="AV1436" s="182" t="s">
        <v>179</v>
      </c>
      <c r="AW1436" s="182" t="s">
        <v>36</v>
      </c>
      <c r="AX1436" s="182" t="s">
        <v>75</v>
      </c>
      <c r="AY1436" s="184" t="s">
        <v>171</v>
      </c>
    </row>
    <row r="1437" spans="2:51" s="174" customFormat="1" ht="12">
      <c r="B1437" s="175"/>
      <c r="D1437" s="176" t="s">
        <v>181</v>
      </c>
      <c r="E1437" s="177" t="s">
        <v>3</v>
      </c>
      <c r="F1437" s="178" t="s">
        <v>358</v>
      </c>
      <c r="H1437" s="177" t="s">
        <v>3</v>
      </c>
      <c r="L1437" s="175"/>
      <c r="M1437" s="179"/>
      <c r="N1437" s="180"/>
      <c r="O1437" s="180"/>
      <c r="P1437" s="180"/>
      <c r="Q1437" s="180"/>
      <c r="R1437" s="180"/>
      <c r="S1437" s="180"/>
      <c r="T1437" s="181"/>
      <c r="AT1437" s="177" t="s">
        <v>181</v>
      </c>
      <c r="AU1437" s="177" t="s">
        <v>179</v>
      </c>
      <c r="AV1437" s="174" t="s">
        <v>83</v>
      </c>
      <c r="AW1437" s="174" t="s">
        <v>36</v>
      </c>
      <c r="AX1437" s="174" t="s">
        <v>75</v>
      </c>
      <c r="AY1437" s="177" t="s">
        <v>171</v>
      </c>
    </row>
    <row r="1438" spans="2:51" s="182" customFormat="1" ht="12">
      <c r="B1438" s="183"/>
      <c r="D1438" s="176" t="s">
        <v>181</v>
      </c>
      <c r="E1438" s="184" t="s">
        <v>3</v>
      </c>
      <c r="F1438" s="185" t="s">
        <v>1787</v>
      </c>
      <c r="H1438" s="186">
        <v>-4.6</v>
      </c>
      <c r="L1438" s="183"/>
      <c r="M1438" s="187"/>
      <c r="N1438" s="188"/>
      <c r="O1438" s="188"/>
      <c r="P1438" s="188"/>
      <c r="Q1438" s="188"/>
      <c r="R1438" s="188"/>
      <c r="S1438" s="188"/>
      <c r="T1438" s="189"/>
      <c r="AT1438" s="184" t="s">
        <v>181</v>
      </c>
      <c r="AU1438" s="184" t="s">
        <v>179</v>
      </c>
      <c r="AV1438" s="182" t="s">
        <v>179</v>
      </c>
      <c r="AW1438" s="182" t="s">
        <v>36</v>
      </c>
      <c r="AX1438" s="182" t="s">
        <v>75</v>
      </c>
      <c r="AY1438" s="184" t="s">
        <v>171</v>
      </c>
    </row>
    <row r="1439" spans="2:51" s="207" customFormat="1" ht="12">
      <c r="B1439" s="208"/>
      <c r="D1439" s="176" t="s">
        <v>181</v>
      </c>
      <c r="E1439" s="209" t="s">
        <v>3</v>
      </c>
      <c r="F1439" s="210" t="s">
        <v>379</v>
      </c>
      <c r="H1439" s="211">
        <v>144.341</v>
      </c>
      <c r="L1439" s="208"/>
      <c r="M1439" s="212"/>
      <c r="N1439" s="213"/>
      <c r="O1439" s="213"/>
      <c r="P1439" s="213"/>
      <c r="Q1439" s="213"/>
      <c r="R1439" s="213"/>
      <c r="S1439" s="213"/>
      <c r="T1439" s="214"/>
      <c r="AT1439" s="209" t="s">
        <v>181</v>
      </c>
      <c r="AU1439" s="209" t="s">
        <v>179</v>
      </c>
      <c r="AV1439" s="207" t="s">
        <v>193</v>
      </c>
      <c r="AW1439" s="207" t="s">
        <v>36</v>
      </c>
      <c r="AX1439" s="207" t="s">
        <v>75</v>
      </c>
      <c r="AY1439" s="209" t="s">
        <v>171</v>
      </c>
    </row>
    <row r="1440" spans="2:51" s="190" customFormat="1" ht="12">
      <c r="B1440" s="191"/>
      <c r="D1440" s="176" t="s">
        <v>181</v>
      </c>
      <c r="E1440" s="192" t="s">
        <v>3</v>
      </c>
      <c r="F1440" s="193" t="s">
        <v>184</v>
      </c>
      <c r="H1440" s="194">
        <v>144.341</v>
      </c>
      <c r="L1440" s="191"/>
      <c r="M1440" s="195"/>
      <c r="N1440" s="196"/>
      <c r="O1440" s="196"/>
      <c r="P1440" s="196"/>
      <c r="Q1440" s="196"/>
      <c r="R1440" s="196"/>
      <c r="S1440" s="196"/>
      <c r="T1440" s="197"/>
      <c r="AT1440" s="192" t="s">
        <v>181</v>
      </c>
      <c r="AU1440" s="192" t="s">
        <v>179</v>
      </c>
      <c r="AV1440" s="190" t="s">
        <v>178</v>
      </c>
      <c r="AW1440" s="190" t="s">
        <v>36</v>
      </c>
      <c r="AX1440" s="190" t="s">
        <v>83</v>
      </c>
      <c r="AY1440" s="192" t="s">
        <v>171</v>
      </c>
    </row>
    <row r="1441" spans="1:65" s="92" customFormat="1" ht="16.5" customHeight="1">
      <c r="A1441" s="89"/>
      <c r="B1441" s="90"/>
      <c r="C1441" s="198" t="s">
        <v>1788</v>
      </c>
      <c r="D1441" s="198" t="s">
        <v>248</v>
      </c>
      <c r="E1441" s="199" t="s">
        <v>1789</v>
      </c>
      <c r="F1441" s="200" t="s">
        <v>1790</v>
      </c>
      <c r="G1441" s="201" t="s">
        <v>176</v>
      </c>
      <c r="H1441" s="202">
        <v>165.992</v>
      </c>
      <c r="I1441" s="78"/>
      <c r="J1441" s="203">
        <f>ROUND(I1441*H1441,2)</f>
        <v>0</v>
      </c>
      <c r="K1441" s="200" t="s">
        <v>177</v>
      </c>
      <c r="L1441" s="204"/>
      <c r="M1441" s="205" t="s">
        <v>3</v>
      </c>
      <c r="N1441" s="206" t="s">
        <v>47</v>
      </c>
      <c r="O1441" s="169"/>
      <c r="P1441" s="170">
        <f>O1441*H1441</f>
        <v>0</v>
      </c>
      <c r="Q1441" s="170">
        <v>0.0126</v>
      </c>
      <c r="R1441" s="170">
        <f>Q1441*H1441</f>
        <v>2.0914992</v>
      </c>
      <c r="S1441" s="170">
        <v>0</v>
      </c>
      <c r="T1441" s="171">
        <f>S1441*H1441</f>
        <v>0</v>
      </c>
      <c r="U1441" s="89"/>
      <c r="V1441" s="89"/>
      <c r="W1441" s="89"/>
      <c r="X1441" s="89"/>
      <c r="Y1441" s="89"/>
      <c r="Z1441" s="89"/>
      <c r="AA1441" s="89"/>
      <c r="AB1441" s="89"/>
      <c r="AC1441" s="89"/>
      <c r="AD1441" s="89"/>
      <c r="AE1441" s="89"/>
      <c r="AR1441" s="172" t="s">
        <v>353</v>
      </c>
      <c r="AT1441" s="172" t="s">
        <v>248</v>
      </c>
      <c r="AU1441" s="172" t="s">
        <v>179</v>
      </c>
      <c r="AY1441" s="82" t="s">
        <v>171</v>
      </c>
      <c r="BE1441" s="173">
        <f>IF(N1441="základní",J1441,0)</f>
        <v>0</v>
      </c>
      <c r="BF1441" s="173">
        <f>IF(N1441="snížená",J1441,0)</f>
        <v>0</v>
      </c>
      <c r="BG1441" s="173">
        <f>IF(N1441="zákl. přenesená",J1441,0)</f>
        <v>0</v>
      </c>
      <c r="BH1441" s="173">
        <f>IF(N1441="sníž. přenesená",J1441,0)</f>
        <v>0</v>
      </c>
      <c r="BI1441" s="173">
        <f>IF(N1441="nulová",J1441,0)</f>
        <v>0</v>
      </c>
      <c r="BJ1441" s="82" t="s">
        <v>179</v>
      </c>
      <c r="BK1441" s="173">
        <f>ROUND(I1441*H1441,2)</f>
        <v>0</v>
      </c>
      <c r="BL1441" s="82" t="s">
        <v>261</v>
      </c>
      <c r="BM1441" s="172" t="s">
        <v>1791</v>
      </c>
    </row>
    <row r="1442" spans="2:51" s="182" customFormat="1" ht="12">
      <c r="B1442" s="183"/>
      <c r="D1442" s="176" t="s">
        <v>181</v>
      </c>
      <c r="F1442" s="185" t="s">
        <v>1792</v>
      </c>
      <c r="H1442" s="186">
        <v>165.992</v>
      </c>
      <c r="L1442" s="183"/>
      <c r="M1442" s="187"/>
      <c r="N1442" s="188"/>
      <c r="O1442" s="188"/>
      <c r="P1442" s="188"/>
      <c r="Q1442" s="188"/>
      <c r="R1442" s="188"/>
      <c r="S1442" s="188"/>
      <c r="T1442" s="189"/>
      <c r="AT1442" s="184" t="s">
        <v>181</v>
      </c>
      <c r="AU1442" s="184" t="s">
        <v>179</v>
      </c>
      <c r="AV1442" s="182" t="s">
        <v>179</v>
      </c>
      <c r="AW1442" s="182" t="s">
        <v>4</v>
      </c>
      <c r="AX1442" s="182" t="s">
        <v>83</v>
      </c>
      <c r="AY1442" s="184" t="s">
        <v>171</v>
      </c>
    </row>
    <row r="1443" spans="1:65" s="92" customFormat="1" ht="16.5" customHeight="1">
      <c r="A1443" s="89"/>
      <c r="B1443" s="90"/>
      <c r="C1443" s="161" t="s">
        <v>1793</v>
      </c>
      <c r="D1443" s="161" t="s">
        <v>173</v>
      </c>
      <c r="E1443" s="162" t="s">
        <v>1794</v>
      </c>
      <c r="F1443" s="163" t="s">
        <v>1795</v>
      </c>
      <c r="G1443" s="164" t="s">
        <v>256</v>
      </c>
      <c r="H1443" s="165">
        <v>116</v>
      </c>
      <c r="I1443" s="75"/>
      <c r="J1443" s="166">
        <f>ROUND(I1443*H1443,2)</f>
        <v>0</v>
      </c>
      <c r="K1443" s="163" t="s">
        <v>177</v>
      </c>
      <c r="L1443" s="90"/>
      <c r="M1443" s="167" t="s">
        <v>3</v>
      </c>
      <c r="N1443" s="168" t="s">
        <v>47</v>
      </c>
      <c r="O1443" s="169"/>
      <c r="P1443" s="170">
        <f>O1443*H1443</f>
        <v>0</v>
      </c>
      <c r="Q1443" s="170">
        <v>3E-05</v>
      </c>
      <c r="R1443" s="170">
        <f>Q1443*H1443</f>
        <v>0.00348</v>
      </c>
      <c r="S1443" s="170">
        <v>0</v>
      </c>
      <c r="T1443" s="171">
        <f>S1443*H1443</f>
        <v>0</v>
      </c>
      <c r="U1443" s="89"/>
      <c r="V1443" s="89"/>
      <c r="W1443" s="89"/>
      <c r="X1443" s="89"/>
      <c r="Y1443" s="89"/>
      <c r="Z1443" s="89"/>
      <c r="AA1443" s="89"/>
      <c r="AB1443" s="89"/>
      <c r="AC1443" s="89"/>
      <c r="AD1443" s="89"/>
      <c r="AE1443" s="89"/>
      <c r="AR1443" s="172" t="s">
        <v>261</v>
      </c>
      <c r="AT1443" s="172" t="s">
        <v>173</v>
      </c>
      <c r="AU1443" s="172" t="s">
        <v>179</v>
      </c>
      <c r="AY1443" s="82" t="s">
        <v>171</v>
      </c>
      <c r="BE1443" s="173">
        <f>IF(N1443="základní",J1443,0)</f>
        <v>0</v>
      </c>
      <c r="BF1443" s="173">
        <f>IF(N1443="snížená",J1443,0)</f>
        <v>0</v>
      </c>
      <c r="BG1443" s="173">
        <f>IF(N1443="zákl. přenesená",J1443,0)</f>
        <v>0</v>
      </c>
      <c r="BH1443" s="173">
        <f>IF(N1443="sníž. přenesená",J1443,0)</f>
        <v>0</v>
      </c>
      <c r="BI1443" s="173">
        <f>IF(N1443="nulová",J1443,0)</f>
        <v>0</v>
      </c>
      <c r="BJ1443" s="82" t="s">
        <v>179</v>
      </c>
      <c r="BK1443" s="173">
        <f>ROUND(I1443*H1443,2)</f>
        <v>0</v>
      </c>
      <c r="BL1443" s="82" t="s">
        <v>261</v>
      </c>
      <c r="BM1443" s="172" t="s">
        <v>1796</v>
      </c>
    </row>
    <row r="1444" spans="2:51" s="174" customFormat="1" ht="12">
      <c r="B1444" s="175"/>
      <c r="D1444" s="176" t="s">
        <v>181</v>
      </c>
      <c r="E1444" s="177" t="s">
        <v>3</v>
      </c>
      <c r="F1444" s="178" t="s">
        <v>1797</v>
      </c>
      <c r="H1444" s="177" t="s">
        <v>3</v>
      </c>
      <c r="L1444" s="175"/>
      <c r="M1444" s="179"/>
      <c r="N1444" s="180"/>
      <c r="O1444" s="180"/>
      <c r="P1444" s="180"/>
      <c r="Q1444" s="180"/>
      <c r="R1444" s="180"/>
      <c r="S1444" s="180"/>
      <c r="T1444" s="181"/>
      <c r="AT1444" s="177" t="s">
        <v>181</v>
      </c>
      <c r="AU1444" s="177" t="s">
        <v>179</v>
      </c>
      <c r="AV1444" s="174" t="s">
        <v>83</v>
      </c>
      <c r="AW1444" s="174" t="s">
        <v>36</v>
      </c>
      <c r="AX1444" s="174" t="s">
        <v>75</v>
      </c>
      <c r="AY1444" s="177" t="s">
        <v>171</v>
      </c>
    </row>
    <row r="1445" spans="2:51" s="174" customFormat="1" ht="12">
      <c r="B1445" s="175"/>
      <c r="D1445" s="176" t="s">
        <v>181</v>
      </c>
      <c r="E1445" s="177" t="s">
        <v>3</v>
      </c>
      <c r="F1445" s="178" t="s">
        <v>1666</v>
      </c>
      <c r="H1445" s="177" t="s">
        <v>3</v>
      </c>
      <c r="L1445" s="175"/>
      <c r="M1445" s="179"/>
      <c r="N1445" s="180"/>
      <c r="O1445" s="180"/>
      <c r="P1445" s="180"/>
      <c r="Q1445" s="180"/>
      <c r="R1445" s="180"/>
      <c r="S1445" s="180"/>
      <c r="T1445" s="181"/>
      <c r="AT1445" s="177" t="s">
        <v>181</v>
      </c>
      <c r="AU1445" s="177" t="s">
        <v>179</v>
      </c>
      <c r="AV1445" s="174" t="s">
        <v>83</v>
      </c>
      <c r="AW1445" s="174" t="s">
        <v>36</v>
      </c>
      <c r="AX1445" s="174" t="s">
        <v>75</v>
      </c>
      <c r="AY1445" s="177" t="s">
        <v>171</v>
      </c>
    </row>
    <row r="1446" spans="2:51" s="182" customFormat="1" ht="12">
      <c r="B1446" s="183"/>
      <c r="D1446" s="176" t="s">
        <v>181</v>
      </c>
      <c r="E1446" s="184" t="s">
        <v>3</v>
      </c>
      <c r="F1446" s="185" t="s">
        <v>1798</v>
      </c>
      <c r="H1446" s="186">
        <v>88</v>
      </c>
      <c r="L1446" s="183"/>
      <c r="M1446" s="187"/>
      <c r="N1446" s="188"/>
      <c r="O1446" s="188"/>
      <c r="P1446" s="188"/>
      <c r="Q1446" s="188"/>
      <c r="R1446" s="188"/>
      <c r="S1446" s="188"/>
      <c r="T1446" s="189"/>
      <c r="AT1446" s="184" t="s">
        <v>181</v>
      </c>
      <c r="AU1446" s="184" t="s">
        <v>179</v>
      </c>
      <c r="AV1446" s="182" t="s">
        <v>179</v>
      </c>
      <c r="AW1446" s="182" t="s">
        <v>36</v>
      </c>
      <c r="AX1446" s="182" t="s">
        <v>75</v>
      </c>
      <c r="AY1446" s="184" t="s">
        <v>171</v>
      </c>
    </row>
    <row r="1447" spans="2:51" s="182" customFormat="1" ht="12">
      <c r="B1447" s="183"/>
      <c r="D1447" s="176" t="s">
        <v>181</v>
      </c>
      <c r="E1447" s="184" t="s">
        <v>3</v>
      </c>
      <c r="F1447" s="185" t="s">
        <v>1799</v>
      </c>
      <c r="H1447" s="186">
        <v>8</v>
      </c>
      <c r="L1447" s="183"/>
      <c r="M1447" s="187"/>
      <c r="N1447" s="188"/>
      <c r="O1447" s="188"/>
      <c r="P1447" s="188"/>
      <c r="Q1447" s="188"/>
      <c r="R1447" s="188"/>
      <c r="S1447" s="188"/>
      <c r="T1447" s="189"/>
      <c r="AT1447" s="184" t="s">
        <v>181</v>
      </c>
      <c r="AU1447" s="184" t="s">
        <v>179</v>
      </c>
      <c r="AV1447" s="182" t="s">
        <v>179</v>
      </c>
      <c r="AW1447" s="182" t="s">
        <v>36</v>
      </c>
      <c r="AX1447" s="182" t="s">
        <v>75</v>
      </c>
      <c r="AY1447" s="184" t="s">
        <v>171</v>
      </c>
    </row>
    <row r="1448" spans="2:51" s="174" customFormat="1" ht="12">
      <c r="B1448" s="175"/>
      <c r="D1448" s="176" t="s">
        <v>181</v>
      </c>
      <c r="E1448" s="177" t="s">
        <v>3</v>
      </c>
      <c r="F1448" s="178" t="s">
        <v>1668</v>
      </c>
      <c r="H1448" s="177" t="s">
        <v>3</v>
      </c>
      <c r="L1448" s="175"/>
      <c r="M1448" s="179"/>
      <c r="N1448" s="180"/>
      <c r="O1448" s="180"/>
      <c r="P1448" s="180"/>
      <c r="Q1448" s="180"/>
      <c r="R1448" s="180"/>
      <c r="S1448" s="180"/>
      <c r="T1448" s="181"/>
      <c r="AT1448" s="177" t="s">
        <v>181</v>
      </c>
      <c r="AU1448" s="177" t="s">
        <v>179</v>
      </c>
      <c r="AV1448" s="174" t="s">
        <v>83</v>
      </c>
      <c r="AW1448" s="174" t="s">
        <v>36</v>
      </c>
      <c r="AX1448" s="174" t="s">
        <v>75</v>
      </c>
      <c r="AY1448" s="177" t="s">
        <v>171</v>
      </c>
    </row>
    <row r="1449" spans="2:51" s="182" customFormat="1" ht="12">
      <c r="B1449" s="183"/>
      <c r="D1449" s="176" t="s">
        <v>181</v>
      </c>
      <c r="E1449" s="184" t="s">
        <v>3</v>
      </c>
      <c r="F1449" s="185" t="s">
        <v>1800</v>
      </c>
      <c r="H1449" s="186">
        <v>20</v>
      </c>
      <c r="L1449" s="183"/>
      <c r="M1449" s="187"/>
      <c r="N1449" s="188"/>
      <c r="O1449" s="188"/>
      <c r="P1449" s="188"/>
      <c r="Q1449" s="188"/>
      <c r="R1449" s="188"/>
      <c r="S1449" s="188"/>
      <c r="T1449" s="189"/>
      <c r="AT1449" s="184" t="s">
        <v>181</v>
      </c>
      <c r="AU1449" s="184" t="s">
        <v>179</v>
      </c>
      <c r="AV1449" s="182" t="s">
        <v>179</v>
      </c>
      <c r="AW1449" s="182" t="s">
        <v>36</v>
      </c>
      <c r="AX1449" s="182" t="s">
        <v>75</v>
      </c>
      <c r="AY1449" s="184" t="s">
        <v>171</v>
      </c>
    </row>
    <row r="1450" spans="2:51" s="190" customFormat="1" ht="12">
      <c r="B1450" s="191"/>
      <c r="D1450" s="176" t="s">
        <v>181</v>
      </c>
      <c r="E1450" s="192" t="s">
        <v>3</v>
      </c>
      <c r="F1450" s="193" t="s">
        <v>184</v>
      </c>
      <c r="H1450" s="194">
        <v>116</v>
      </c>
      <c r="L1450" s="191"/>
      <c r="M1450" s="195"/>
      <c r="N1450" s="196"/>
      <c r="O1450" s="196"/>
      <c r="P1450" s="196"/>
      <c r="Q1450" s="196"/>
      <c r="R1450" s="196"/>
      <c r="S1450" s="196"/>
      <c r="T1450" s="197"/>
      <c r="AT1450" s="192" t="s">
        <v>181</v>
      </c>
      <c r="AU1450" s="192" t="s">
        <v>179</v>
      </c>
      <c r="AV1450" s="190" t="s">
        <v>178</v>
      </c>
      <c r="AW1450" s="190" t="s">
        <v>36</v>
      </c>
      <c r="AX1450" s="190" t="s">
        <v>83</v>
      </c>
      <c r="AY1450" s="192" t="s">
        <v>171</v>
      </c>
    </row>
    <row r="1451" spans="1:65" s="92" customFormat="1" ht="16.5" customHeight="1">
      <c r="A1451" s="89"/>
      <c r="B1451" s="90"/>
      <c r="C1451" s="161" t="s">
        <v>1801</v>
      </c>
      <c r="D1451" s="161" t="s">
        <v>173</v>
      </c>
      <c r="E1451" s="162" t="s">
        <v>1802</v>
      </c>
      <c r="F1451" s="163" t="s">
        <v>1803</v>
      </c>
      <c r="G1451" s="164" t="s">
        <v>284</v>
      </c>
      <c r="H1451" s="165">
        <v>39</v>
      </c>
      <c r="I1451" s="75"/>
      <c r="J1451" s="166">
        <f>ROUND(I1451*H1451,2)</f>
        <v>0</v>
      </c>
      <c r="K1451" s="163" t="s">
        <v>177</v>
      </c>
      <c r="L1451" s="90"/>
      <c r="M1451" s="167" t="s">
        <v>3</v>
      </c>
      <c r="N1451" s="168" t="s">
        <v>47</v>
      </c>
      <c r="O1451" s="169"/>
      <c r="P1451" s="170">
        <f>O1451*H1451</f>
        <v>0</v>
      </c>
      <c r="Q1451" s="170">
        <v>0</v>
      </c>
      <c r="R1451" s="170">
        <f>Q1451*H1451</f>
        <v>0</v>
      </c>
      <c r="S1451" s="170">
        <v>0</v>
      </c>
      <c r="T1451" s="171">
        <f>S1451*H1451</f>
        <v>0</v>
      </c>
      <c r="U1451" s="89"/>
      <c r="V1451" s="89"/>
      <c r="W1451" s="89"/>
      <c r="X1451" s="89"/>
      <c r="Y1451" s="89"/>
      <c r="Z1451" s="89"/>
      <c r="AA1451" s="89"/>
      <c r="AB1451" s="89"/>
      <c r="AC1451" s="89"/>
      <c r="AD1451" s="89"/>
      <c r="AE1451" s="89"/>
      <c r="AR1451" s="172" t="s">
        <v>261</v>
      </c>
      <c r="AT1451" s="172" t="s">
        <v>173</v>
      </c>
      <c r="AU1451" s="172" t="s">
        <v>179</v>
      </c>
      <c r="AY1451" s="82" t="s">
        <v>171</v>
      </c>
      <c r="BE1451" s="173">
        <f>IF(N1451="základní",J1451,0)</f>
        <v>0</v>
      </c>
      <c r="BF1451" s="173">
        <f>IF(N1451="snížená",J1451,0)</f>
        <v>0</v>
      </c>
      <c r="BG1451" s="173">
        <f>IF(N1451="zákl. přenesená",J1451,0)</f>
        <v>0</v>
      </c>
      <c r="BH1451" s="173">
        <f>IF(N1451="sníž. přenesená",J1451,0)</f>
        <v>0</v>
      </c>
      <c r="BI1451" s="173">
        <f>IF(N1451="nulová",J1451,0)</f>
        <v>0</v>
      </c>
      <c r="BJ1451" s="82" t="s">
        <v>179</v>
      </c>
      <c r="BK1451" s="173">
        <f>ROUND(I1451*H1451,2)</f>
        <v>0</v>
      </c>
      <c r="BL1451" s="82" t="s">
        <v>261</v>
      </c>
      <c r="BM1451" s="172" t="s">
        <v>1804</v>
      </c>
    </row>
    <row r="1452" spans="2:51" s="174" customFormat="1" ht="12">
      <c r="B1452" s="175"/>
      <c r="D1452" s="176" t="s">
        <v>181</v>
      </c>
      <c r="E1452" s="177" t="s">
        <v>3</v>
      </c>
      <c r="F1452" s="178" t="s">
        <v>1805</v>
      </c>
      <c r="H1452" s="177" t="s">
        <v>3</v>
      </c>
      <c r="L1452" s="175"/>
      <c r="M1452" s="179"/>
      <c r="N1452" s="180"/>
      <c r="O1452" s="180"/>
      <c r="P1452" s="180"/>
      <c r="Q1452" s="180"/>
      <c r="R1452" s="180"/>
      <c r="S1452" s="180"/>
      <c r="T1452" s="181"/>
      <c r="AT1452" s="177" t="s">
        <v>181</v>
      </c>
      <c r="AU1452" s="177" t="s">
        <v>179</v>
      </c>
      <c r="AV1452" s="174" t="s">
        <v>83</v>
      </c>
      <c r="AW1452" s="174" t="s">
        <v>36</v>
      </c>
      <c r="AX1452" s="174" t="s">
        <v>75</v>
      </c>
      <c r="AY1452" s="177" t="s">
        <v>171</v>
      </c>
    </row>
    <row r="1453" spans="2:51" s="174" customFormat="1" ht="12">
      <c r="B1453" s="175"/>
      <c r="D1453" s="176" t="s">
        <v>181</v>
      </c>
      <c r="E1453" s="177" t="s">
        <v>3</v>
      </c>
      <c r="F1453" s="178" t="s">
        <v>1666</v>
      </c>
      <c r="H1453" s="177" t="s">
        <v>3</v>
      </c>
      <c r="L1453" s="175"/>
      <c r="M1453" s="179"/>
      <c r="N1453" s="180"/>
      <c r="O1453" s="180"/>
      <c r="P1453" s="180"/>
      <c r="Q1453" s="180"/>
      <c r="R1453" s="180"/>
      <c r="S1453" s="180"/>
      <c r="T1453" s="181"/>
      <c r="AT1453" s="177" t="s">
        <v>181</v>
      </c>
      <c r="AU1453" s="177" t="s">
        <v>179</v>
      </c>
      <c r="AV1453" s="174" t="s">
        <v>83</v>
      </c>
      <c r="AW1453" s="174" t="s">
        <v>36</v>
      </c>
      <c r="AX1453" s="174" t="s">
        <v>75</v>
      </c>
      <c r="AY1453" s="177" t="s">
        <v>171</v>
      </c>
    </row>
    <row r="1454" spans="2:51" s="182" customFormat="1" ht="12">
      <c r="B1454" s="183"/>
      <c r="D1454" s="176" t="s">
        <v>181</v>
      </c>
      <c r="E1454" s="184" t="s">
        <v>3</v>
      </c>
      <c r="F1454" s="185" t="s">
        <v>1806</v>
      </c>
      <c r="H1454" s="186">
        <v>18</v>
      </c>
      <c r="L1454" s="183"/>
      <c r="M1454" s="187"/>
      <c r="N1454" s="188"/>
      <c r="O1454" s="188"/>
      <c r="P1454" s="188"/>
      <c r="Q1454" s="188"/>
      <c r="R1454" s="188"/>
      <c r="S1454" s="188"/>
      <c r="T1454" s="189"/>
      <c r="AT1454" s="184" t="s">
        <v>181</v>
      </c>
      <c r="AU1454" s="184" t="s">
        <v>179</v>
      </c>
      <c r="AV1454" s="182" t="s">
        <v>179</v>
      </c>
      <c r="AW1454" s="182" t="s">
        <v>36</v>
      </c>
      <c r="AX1454" s="182" t="s">
        <v>75</v>
      </c>
      <c r="AY1454" s="184" t="s">
        <v>171</v>
      </c>
    </row>
    <row r="1455" spans="2:51" s="182" customFormat="1" ht="12">
      <c r="B1455" s="183"/>
      <c r="D1455" s="176" t="s">
        <v>181</v>
      </c>
      <c r="E1455" s="184" t="s">
        <v>3</v>
      </c>
      <c r="F1455" s="185" t="s">
        <v>193</v>
      </c>
      <c r="H1455" s="186">
        <v>3</v>
      </c>
      <c r="L1455" s="183"/>
      <c r="M1455" s="187"/>
      <c r="N1455" s="188"/>
      <c r="O1455" s="188"/>
      <c r="P1455" s="188"/>
      <c r="Q1455" s="188"/>
      <c r="R1455" s="188"/>
      <c r="S1455" s="188"/>
      <c r="T1455" s="189"/>
      <c r="AT1455" s="184" t="s">
        <v>181</v>
      </c>
      <c r="AU1455" s="184" t="s">
        <v>179</v>
      </c>
      <c r="AV1455" s="182" t="s">
        <v>179</v>
      </c>
      <c r="AW1455" s="182" t="s">
        <v>36</v>
      </c>
      <c r="AX1455" s="182" t="s">
        <v>75</v>
      </c>
      <c r="AY1455" s="184" t="s">
        <v>171</v>
      </c>
    </row>
    <row r="1456" spans="2:51" s="174" customFormat="1" ht="12">
      <c r="B1456" s="175"/>
      <c r="D1456" s="176" t="s">
        <v>181</v>
      </c>
      <c r="E1456" s="177" t="s">
        <v>3</v>
      </c>
      <c r="F1456" s="178" t="s">
        <v>1668</v>
      </c>
      <c r="H1456" s="177" t="s">
        <v>3</v>
      </c>
      <c r="L1456" s="175"/>
      <c r="M1456" s="179"/>
      <c r="N1456" s="180"/>
      <c r="O1456" s="180"/>
      <c r="P1456" s="180"/>
      <c r="Q1456" s="180"/>
      <c r="R1456" s="180"/>
      <c r="S1456" s="180"/>
      <c r="T1456" s="181"/>
      <c r="AT1456" s="177" t="s">
        <v>181</v>
      </c>
      <c r="AU1456" s="177" t="s">
        <v>179</v>
      </c>
      <c r="AV1456" s="174" t="s">
        <v>83</v>
      </c>
      <c r="AW1456" s="174" t="s">
        <v>36</v>
      </c>
      <c r="AX1456" s="174" t="s">
        <v>75</v>
      </c>
      <c r="AY1456" s="177" t="s">
        <v>171</v>
      </c>
    </row>
    <row r="1457" spans="2:51" s="182" customFormat="1" ht="12">
      <c r="B1457" s="183"/>
      <c r="D1457" s="176" t="s">
        <v>181</v>
      </c>
      <c r="E1457" s="184" t="s">
        <v>3</v>
      </c>
      <c r="F1457" s="185" t="s">
        <v>1806</v>
      </c>
      <c r="H1457" s="186">
        <v>18</v>
      </c>
      <c r="L1457" s="183"/>
      <c r="M1457" s="187"/>
      <c r="N1457" s="188"/>
      <c r="O1457" s="188"/>
      <c r="P1457" s="188"/>
      <c r="Q1457" s="188"/>
      <c r="R1457" s="188"/>
      <c r="S1457" s="188"/>
      <c r="T1457" s="189"/>
      <c r="AT1457" s="184" t="s">
        <v>181</v>
      </c>
      <c r="AU1457" s="184" t="s">
        <v>179</v>
      </c>
      <c r="AV1457" s="182" t="s">
        <v>179</v>
      </c>
      <c r="AW1457" s="182" t="s">
        <v>36</v>
      </c>
      <c r="AX1457" s="182" t="s">
        <v>75</v>
      </c>
      <c r="AY1457" s="184" t="s">
        <v>171</v>
      </c>
    </row>
    <row r="1458" spans="2:51" s="190" customFormat="1" ht="12">
      <c r="B1458" s="191"/>
      <c r="D1458" s="176" t="s">
        <v>181</v>
      </c>
      <c r="E1458" s="192" t="s">
        <v>3</v>
      </c>
      <c r="F1458" s="193" t="s">
        <v>184</v>
      </c>
      <c r="H1458" s="194">
        <v>39</v>
      </c>
      <c r="L1458" s="191"/>
      <c r="M1458" s="195"/>
      <c r="N1458" s="196"/>
      <c r="O1458" s="196"/>
      <c r="P1458" s="196"/>
      <c r="Q1458" s="196"/>
      <c r="R1458" s="196"/>
      <c r="S1458" s="196"/>
      <c r="T1458" s="197"/>
      <c r="AT1458" s="192" t="s">
        <v>181</v>
      </c>
      <c r="AU1458" s="192" t="s">
        <v>179</v>
      </c>
      <c r="AV1458" s="190" t="s">
        <v>178</v>
      </c>
      <c r="AW1458" s="190" t="s">
        <v>36</v>
      </c>
      <c r="AX1458" s="190" t="s">
        <v>83</v>
      </c>
      <c r="AY1458" s="192" t="s">
        <v>171</v>
      </c>
    </row>
    <row r="1459" spans="1:65" s="92" customFormat="1" ht="16.5" customHeight="1">
      <c r="A1459" s="89"/>
      <c r="B1459" s="90"/>
      <c r="C1459" s="161" t="s">
        <v>1807</v>
      </c>
      <c r="D1459" s="161" t="s">
        <v>173</v>
      </c>
      <c r="E1459" s="162" t="s">
        <v>1808</v>
      </c>
      <c r="F1459" s="163" t="s">
        <v>1809</v>
      </c>
      <c r="G1459" s="164" t="s">
        <v>284</v>
      </c>
      <c r="H1459" s="165">
        <v>9</v>
      </c>
      <c r="I1459" s="75"/>
      <c r="J1459" s="166">
        <f>ROUND(I1459*H1459,2)</f>
        <v>0</v>
      </c>
      <c r="K1459" s="163" t="s">
        <v>177</v>
      </c>
      <c r="L1459" s="90"/>
      <c r="M1459" s="167" t="s">
        <v>3</v>
      </c>
      <c r="N1459" s="168" t="s">
        <v>47</v>
      </c>
      <c r="O1459" s="169"/>
      <c r="P1459" s="170">
        <f>O1459*H1459</f>
        <v>0</v>
      </c>
      <c r="Q1459" s="170">
        <v>0</v>
      </c>
      <c r="R1459" s="170">
        <f>Q1459*H1459</f>
        <v>0</v>
      </c>
      <c r="S1459" s="170">
        <v>0</v>
      </c>
      <c r="T1459" s="171">
        <f>S1459*H1459</f>
        <v>0</v>
      </c>
      <c r="U1459" s="89"/>
      <c r="V1459" s="89"/>
      <c r="W1459" s="89"/>
      <c r="X1459" s="89"/>
      <c r="Y1459" s="89"/>
      <c r="Z1459" s="89"/>
      <c r="AA1459" s="89"/>
      <c r="AB1459" s="89"/>
      <c r="AC1459" s="89"/>
      <c r="AD1459" s="89"/>
      <c r="AE1459" s="89"/>
      <c r="AR1459" s="172" t="s">
        <v>261</v>
      </c>
      <c r="AT1459" s="172" t="s">
        <v>173</v>
      </c>
      <c r="AU1459" s="172" t="s">
        <v>179</v>
      </c>
      <c r="AY1459" s="82" t="s">
        <v>171</v>
      </c>
      <c r="BE1459" s="173">
        <f>IF(N1459="základní",J1459,0)</f>
        <v>0</v>
      </c>
      <c r="BF1459" s="173">
        <f>IF(N1459="snížená",J1459,0)</f>
        <v>0</v>
      </c>
      <c r="BG1459" s="173">
        <f>IF(N1459="zákl. přenesená",J1459,0)</f>
        <v>0</v>
      </c>
      <c r="BH1459" s="173">
        <f>IF(N1459="sníž. přenesená",J1459,0)</f>
        <v>0</v>
      </c>
      <c r="BI1459" s="173">
        <f>IF(N1459="nulová",J1459,0)</f>
        <v>0</v>
      </c>
      <c r="BJ1459" s="82" t="s">
        <v>179</v>
      </c>
      <c r="BK1459" s="173">
        <f>ROUND(I1459*H1459,2)</f>
        <v>0</v>
      </c>
      <c r="BL1459" s="82" t="s">
        <v>261</v>
      </c>
      <c r="BM1459" s="172" t="s">
        <v>1810</v>
      </c>
    </row>
    <row r="1460" spans="2:51" s="174" customFormat="1" ht="12">
      <c r="B1460" s="175"/>
      <c r="D1460" s="176" t="s">
        <v>181</v>
      </c>
      <c r="E1460" s="177" t="s">
        <v>3</v>
      </c>
      <c r="F1460" s="178" t="s">
        <v>1666</v>
      </c>
      <c r="H1460" s="177" t="s">
        <v>3</v>
      </c>
      <c r="L1460" s="175"/>
      <c r="M1460" s="179"/>
      <c r="N1460" s="180"/>
      <c r="O1460" s="180"/>
      <c r="P1460" s="180"/>
      <c r="Q1460" s="180"/>
      <c r="R1460" s="180"/>
      <c r="S1460" s="180"/>
      <c r="T1460" s="181"/>
      <c r="AT1460" s="177" t="s">
        <v>181</v>
      </c>
      <c r="AU1460" s="177" t="s">
        <v>179</v>
      </c>
      <c r="AV1460" s="174" t="s">
        <v>83</v>
      </c>
      <c r="AW1460" s="174" t="s">
        <v>36</v>
      </c>
      <c r="AX1460" s="174" t="s">
        <v>75</v>
      </c>
      <c r="AY1460" s="177" t="s">
        <v>171</v>
      </c>
    </row>
    <row r="1461" spans="2:51" s="182" customFormat="1" ht="12">
      <c r="B1461" s="183"/>
      <c r="D1461" s="176" t="s">
        <v>181</v>
      </c>
      <c r="E1461" s="184" t="s">
        <v>3</v>
      </c>
      <c r="F1461" s="185" t="s">
        <v>1148</v>
      </c>
      <c r="H1461" s="186">
        <v>4</v>
      </c>
      <c r="L1461" s="183"/>
      <c r="M1461" s="187"/>
      <c r="N1461" s="188"/>
      <c r="O1461" s="188"/>
      <c r="P1461" s="188"/>
      <c r="Q1461" s="188"/>
      <c r="R1461" s="188"/>
      <c r="S1461" s="188"/>
      <c r="T1461" s="189"/>
      <c r="AT1461" s="184" t="s">
        <v>181</v>
      </c>
      <c r="AU1461" s="184" t="s">
        <v>179</v>
      </c>
      <c r="AV1461" s="182" t="s">
        <v>179</v>
      </c>
      <c r="AW1461" s="182" t="s">
        <v>36</v>
      </c>
      <c r="AX1461" s="182" t="s">
        <v>75</v>
      </c>
      <c r="AY1461" s="184" t="s">
        <v>171</v>
      </c>
    </row>
    <row r="1462" spans="2:51" s="182" customFormat="1" ht="12">
      <c r="B1462" s="183"/>
      <c r="D1462" s="176" t="s">
        <v>181</v>
      </c>
      <c r="E1462" s="184" t="s">
        <v>3</v>
      </c>
      <c r="F1462" s="185" t="s">
        <v>83</v>
      </c>
      <c r="H1462" s="186">
        <v>1</v>
      </c>
      <c r="L1462" s="183"/>
      <c r="M1462" s="187"/>
      <c r="N1462" s="188"/>
      <c r="O1462" s="188"/>
      <c r="P1462" s="188"/>
      <c r="Q1462" s="188"/>
      <c r="R1462" s="188"/>
      <c r="S1462" s="188"/>
      <c r="T1462" s="189"/>
      <c r="AT1462" s="184" t="s">
        <v>181</v>
      </c>
      <c r="AU1462" s="184" t="s">
        <v>179</v>
      </c>
      <c r="AV1462" s="182" t="s">
        <v>179</v>
      </c>
      <c r="AW1462" s="182" t="s">
        <v>36</v>
      </c>
      <c r="AX1462" s="182" t="s">
        <v>75</v>
      </c>
      <c r="AY1462" s="184" t="s">
        <v>171</v>
      </c>
    </row>
    <row r="1463" spans="2:51" s="174" customFormat="1" ht="12">
      <c r="B1463" s="175"/>
      <c r="D1463" s="176" t="s">
        <v>181</v>
      </c>
      <c r="E1463" s="177" t="s">
        <v>3</v>
      </c>
      <c r="F1463" s="178" t="s">
        <v>1668</v>
      </c>
      <c r="H1463" s="177" t="s">
        <v>3</v>
      </c>
      <c r="L1463" s="175"/>
      <c r="M1463" s="179"/>
      <c r="N1463" s="180"/>
      <c r="O1463" s="180"/>
      <c r="P1463" s="180"/>
      <c r="Q1463" s="180"/>
      <c r="R1463" s="180"/>
      <c r="S1463" s="180"/>
      <c r="T1463" s="181"/>
      <c r="AT1463" s="177" t="s">
        <v>181</v>
      </c>
      <c r="AU1463" s="177" t="s">
        <v>179</v>
      </c>
      <c r="AV1463" s="174" t="s">
        <v>83</v>
      </c>
      <c r="AW1463" s="174" t="s">
        <v>36</v>
      </c>
      <c r="AX1463" s="174" t="s">
        <v>75</v>
      </c>
      <c r="AY1463" s="177" t="s">
        <v>171</v>
      </c>
    </row>
    <row r="1464" spans="2:51" s="182" customFormat="1" ht="12">
      <c r="B1464" s="183"/>
      <c r="D1464" s="176" t="s">
        <v>181</v>
      </c>
      <c r="E1464" s="184" t="s">
        <v>3</v>
      </c>
      <c r="F1464" s="185" t="s">
        <v>1148</v>
      </c>
      <c r="H1464" s="186">
        <v>4</v>
      </c>
      <c r="L1464" s="183"/>
      <c r="M1464" s="187"/>
      <c r="N1464" s="188"/>
      <c r="O1464" s="188"/>
      <c r="P1464" s="188"/>
      <c r="Q1464" s="188"/>
      <c r="R1464" s="188"/>
      <c r="S1464" s="188"/>
      <c r="T1464" s="189"/>
      <c r="AT1464" s="184" t="s">
        <v>181</v>
      </c>
      <c r="AU1464" s="184" t="s">
        <v>179</v>
      </c>
      <c r="AV1464" s="182" t="s">
        <v>179</v>
      </c>
      <c r="AW1464" s="182" t="s">
        <v>36</v>
      </c>
      <c r="AX1464" s="182" t="s">
        <v>75</v>
      </c>
      <c r="AY1464" s="184" t="s">
        <v>171</v>
      </c>
    </row>
    <row r="1465" spans="2:51" s="190" customFormat="1" ht="12">
      <c r="B1465" s="191"/>
      <c r="D1465" s="176" t="s">
        <v>181</v>
      </c>
      <c r="E1465" s="192" t="s">
        <v>3</v>
      </c>
      <c r="F1465" s="193" t="s">
        <v>184</v>
      </c>
      <c r="H1465" s="194">
        <v>9</v>
      </c>
      <c r="L1465" s="191"/>
      <c r="M1465" s="195"/>
      <c r="N1465" s="196"/>
      <c r="O1465" s="196"/>
      <c r="P1465" s="196"/>
      <c r="Q1465" s="196"/>
      <c r="R1465" s="196"/>
      <c r="S1465" s="196"/>
      <c r="T1465" s="197"/>
      <c r="AT1465" s="192" t="s">
        <v>181</v>
      </c>
      <c r="AU1465" s="192" t="s">
        <v>179</v>
      </c>
      <c r="AV1465" s="190" t="s">
        <v>178</v>
      </c>
      <c r="AW1465" s="190" t="s">
        <v>36</v>
      </c>
      <c r="AX1465" s="190" t="s">
        <v>83</v>
      </c>
      <c r="AY1465" s="192" t="s">
        <v>171</v>
      </c>
    </row>
    <row r="1466" spans="1:65" s="92" customFormat="1" ht="16.5" customHeight="1">
      <c r="A1466" s="89"/>
      <c r="B1466" s="90"/>
      <c r="C1466" s="161" t="s">
        <v>1811</v>
      </c>
      <c r="D1466" s="161" t="s">
        <v>173</v>
      </c>
      <c r="E1466" s="162" t="s">
        <v>1812</v>
      </c>
      <c r="F1466" s="163" t="s">
        <v>1813</v>
      </c>
      <c r="G1466" s="164" t="s">
        <v>284</v>
      </c>
      <c r="H1466" s="165">
        <v>9</v>
      </c>
      <c r="I1466" s="75"/>
      <c r="J1466" s="166">
        <f>ROUND(I1466*H1466,2)</f>
        <v>0</v>
      </c>
      <c r="K1466" s="163" t="s">
        <v>177</v>
      </c>
      <c r="L1466" s="90"/>
      <c r="M1466" s="167" t="s">
        <v>3</v>
      </c>
      <c r="N1466" s="168" t="s">
        <v>47</v>
      </c>
      <c r="O1466" s="169"/>
      <c r="P1466" s="170">
        <f>O1466*H1466</f>
        <v>0</v>
      </c>
      <c r="Q1466" s="170">
        <v>0</v>
      </c>
      <c r="R1466" s="170">
        <f>Q1466*H1466</f>
        <v>0</v>
      </c>
      <c r="S1466" s="170">
        <v>0</v>
      </c>
      <c r="T1466" s="171">
        <f>S1466*H1466</f>
        <v>0</v>
      </c>
      <c r="U1466" s="89"/>
      <c r="V1466" s="89"/>
      <c r="W1466" s="89"/>
      <c r="X1466" s="89"/>
      <c r="Y1466" s="89"/>
      <c r="Z1466" s="89"/>
      <c r="AA1466" s="89"/>
      <c r="AB1466" s="89"/>
      <c r="AC1466" s="89"/>
      <c r="AD1466" s="89"/>
      <c r="AE1466" s="89"/>
      <c r="AR1466" s="172" t="s">
        <v>261</v>
      </c>
      <c r="AT1466" s="172" t="s">
        <v>173</v>
      </c>
      <c r="AU1466" s="172" t="s">
        <v>179</v>
      </c>
      <c r="AY1466" s="82" t="s">
        <v>171</v>
      </c>
      <c r="BE1466" s="173">
        <f>IF(N1466="základní",J1466,0)</f>
        <v>0</v>
      </c>
      <c r="BF1466" s="173">
        <f>IF(N1466="snížená",J1466,0)</f>
        <v>0</v>
      </c>
      <c r="BG1466" s="173">
        <f>IF(N1466="zákl. přenesená",J1466,0)</f>
        <v>0</v>
      </c>
      <c r="BH1466" s="173">
        <f>IF(N1466="sníž. přenesená",J1466,0)</f>
        <v>0</v>
      </c>
      <c r="BI1466" s="173">
        <f>IF(N1466="nulová",J1466,0)</f>
        <v>0</v>
      </c>
      <c r="BJ1466" s="82" t="s">
        <v>179</v>
      </c>
      <c r="BK1466" s="173">
        <f>ROUND(I1466*H1466,2)</f>
        <v>0</v>
      </c>
      <c r="BL1466" s="82" t="s">
        <v>261</v>
      </c>
      <c r="BM1466" s="172" t="s">
        <v>1814</v>
      </c>
    </row>
    <row r="1467" spans="2:51" s="174" customFormat="1" ht="12">
      <c r="B1467" s="175"/>
      <c r="D1467" s="176" t="s">
        <v>181</v>
      </c>
      <c r="E1467" s="177" t="s">
        <v>3</v>
      </c>
      <c r="F1467" s="178" t="s">
        <v>1666</v>
      </c>
      <c r="H1467" s="177" t="s">
        <v>3</v>
      </c>
      <c r="L1467" s="175"/>
      <c r="M1467" s="179"/>
      <c r="N1467" s="180"/>
      <c r="O1467" s="180"/>
      <c r="P1467" s="180"/>
      <c r="Q1467" s="180"/>
      <c r="R1467" s="180"/>
      <c r="S1467" s="180"/>
      <c r="T1467" s="181"/>
      <c r="AT1467" s="177" t="s">
        <v>181</v>
      </c>
      <c r="AU1467" s="177" t="s">
        <v>179</v>
      </c>
      <c r="AV1467" s="174" t="s">
        <v>83</v>
      </c>
      <c r="AW1467" s="174" t="s">
        <v>36</v>
      </c>
      <c r="AX1467" s="174" t="s">
        <v>75</v>
      </c>
      <c r="AY1467" s="177" t="s">
        <v>171</v>
      </c>
    </row>
    <row r="1468" spans="2:51" s="182" customFormat="1" ht="12">
      <c r="B1468" s="183"/>
      <c r="D1468" s="176" t="s">
        <v>181</v>
      </c>
      <c r="E1468" s="184" t="s">
        <v>3</v>
      </c>
      <c r="F1468" s="185" t="s">
        <v>1251</v>
      </c>
      <c r="H1468" s="186">
        <v>6</v>
      </c>
      <c r="L1468" s="183"/>
      <c r="M1468" s="187"/>
      <c r="N1468" s="188"/>
      <c r="O1468" s="188"/>
      <c r="P1468" s="188"/>
      <c r="Q1468" s="188"/>
      <c r="R1468" s="188"/>
      <c r="S1468" s="188"/>
      <c r="T1468" s="189"/>
      <c r="AT1468" s="184" t="s">
        <v>181</v>
      </c>
      <c r="AU1468" s="184" t="s">
        <v>179</v>
      </c>
      <c r="AV1468" s="182" t="s">
        <v>179</v>
      </c>
      <c r="AW1468" s="182" t="s">
        <v>36</v>
      </c>
      <c r="AX1468" s="182" t="s">
        <v>75</v>
      </c>
      <c r="AY1468" s="184" t="s">
        <v>171</v>
      </c>
    </row>
    <row r="1469" spans="2:51" s="182" customFormat="1" ht="12">
      <c r="B1469" s="183"/>
      <c r="D1469" s="176" t="s">
        <v>181</v>
      </c>
      <c r="E1469" s="184" t="s">
        <v>3</v>
      </c>
      <c r="F1469" s="185" t="s">
        <v>83</v>
      </c>
      <c r="H1469" s="186">
        <v>1</v>
      </c>
      <c r="L1469" s="183"/>
      <c r="M1469" s="187"/>
      <c r="N1469" s="188"/>
      <c r="O1469" s="188"/>
      <c r="P1469" s="188"/>
      <c r="Q1469" s="188"/>
      <c r="R1469" s="188"/>
      <c r="S1469" s="188"/>
      <c r="T1469" s="189"/>
      <c r="AT1469" s="184" t="s">
        <v>181</v>
      </c>
      <c r="AU1469" s="184" t="s">
        <v>179</v>
      </c>
      <c r="AV1469" s="182" t="s">
        <v>179</v>
      </c>
      <c r="AW1469" s="182" t="s">
        <v>36</v>
      </c>
      <c r="AX1469" s="182" t="s">
        <v>75</v>
      </c>
      <c r="AY1469" s="184" t="s">
        <v>171</v>
      </c>
    </row>
    <row r="1470" spans="2:51" s="174" customFormat="1" ht="12">
      <c r="B1470" s="175"/>
      <c r="D1470" s="176" t="s">
        <v>181</v>
      </c>
      <c r="E1470" s="177" t="s">
        <v>3</v>
      </c>
      <c r="F1470" s="178" t="s">
        <v>1668</v>
      </c>
      <c r="H1470" s="177" t="s">
        <v>3</v>
      </c>
      <c r="L1470" s="175"/>
      <c r="M1470" s="179"/>
      <c r="N1470" s="180"/>
      <c r="O1470" s="180"/>
      <c r="P1470" s="180"/>
      <c r="Q1470" s="180"/>
      <c r="R1470" s="180"/>
      <c r="S1470" s="180"/>
      <c r="T1470" s="181"/>
      <c r="AT1470" s="177" t="s">
        <v>181</v>
      </c>
      <c r="AU1470" s="177" t="s">
        <v>179</v>
      </c>
      <c r="AV1470" s="174" t="s">
        <v>83</v>
      </c>
      <c r="AW1470" s="174" t="s">
        <v>36</v>
      </c>
      <c r="AX1470" s="174" t="s">
        <v>75</v>
      </c>
      <c r="AY1470" s="177" t="s">
        <v>171</v>
      </c>
    </row>
    <row r="1471" spans="2:51" s="182" customFormat="1" ht="12">
      <c r="B1471" s="183"/>
      <c r="D1471" s="176" t="s">
        <v>181</v>
      </c>
      <c r="E1471" s="184" t="s">
        <v>3</v>
      </c>
      <c r="F1471" s="185" t="s">
        <v>1815</v>
      </c>
      <c r="H1471" s="186">
        <v>2</v>
      </c>
      <c r="L1471" s="183"/>
      <c r="M1471" s="187"/>
      <c r="N1471" s="188"/>
      <c r="O1471" s="188"/>
      <c r="P1471" s="188"/>
      <c r="Q1471" s="188"/>
      <c r="R1471" s="188"/>
      <c r="S1471" s="188"/>
      <c r="T1471" s="189"/>
      <c r="AT1471" s="184" t="s">
        <v>181</v>
      </c>
      <c r="AU1471" s="184" t="s">
        <v>179</v>
      </c>
      <c r="AV1471" s="182" t="s">
        <v>179</v>
      </c>
      <c r="AW1471" s="182" t="s">
        <v>36</v>
      </c>
      <c r="AX1471" s="182" t="s">
        <v>75</v>
      </c>
      <c r="AY1471" s="184" t="s">
        <v>171</v>
      </c>
    </row>
    <row r="1472" spans="2:51" s="190" customFormat="1" ht="12">
      <c r="B1472" s="191"/>
      <c r="D1472" s="176" t="s">
        <v>181</v>
      </c>
      <c r="E1472" s="192" t="s">
        <v>3</v>
      </c>
      <c r="F1472" s="193" t="s">
        <v>184</v>
      </c>
      <c r="H1472" s="194">
        <v>9</v>
      </c>
      <c r="L1472" s="191"/>
      <c r="M1472" s="195"/>
      <c r="N1472" s="196"/>
      <c r="O1472" s="196"/>
      <c r="P1472" s="196"/>
      <c r="Q1472" s="196"/>
      <c r="R1472" s="196"/>
      <c r="S1472" s="196"/>
      <c r="T1472" s="197"/>
      <c r="AT1472" s="192" t="s">
        <v>181</v>
      </c>
      <c r="AU1472" s="192" t="s">
        <v>179</v>
      </c>
      <c r="AV1472" s="190" t="s">
        <v>178</v>
      </c>
      <c r="AW1472" s="190" t="s">
        <v>36</v>
      </c>
      <c r="AX1472" s="190" t="s">
        <v>83</v>
      </c>
      <c r="AY1472" s="192" t="s">
        <v>171</v>
      </c>
    </row>
    <row r="1473" spans="1:65" s="92" customFormat="1" ht="16.5" customHeight="1">
      <c r="A1473" s="89"/>
      <c r="B1473" s="90"/>
      <c r="C1473" s="161" t="s">
        <v>1816</v>
      </c>
      <c r="D1473" s="161" t="s">
        <v>173</v>
      </c>
      <c r="E1473" s="162" t="s">
        <v>1817</v>
      </c>
      <c r="F1473" s="163" t="s">
        <v>1818</v>
      </c>
      <c r="G1473" s="164" t="s">
        <v>176</v>
      </c>
      <c r="H1473" s="165">
        <v>144.341</v>
      </c>
      <c r="I1473" s="75"/>
      <c r="J1473" s="166">
        <f>ROUND(I1473*H1473,2)</f>
        <v>0</v>
      </c>
      <c r="K1473" s="163" t="s">
        <v>177</v>
      </c>
      <c r="L1473" s="90"/>
      <c r="M1473" s="167" t="s">
        <v>3</v>
      </c>
      <c r="N1473" s="168" t="s">
        <v>47</v>
      </c>
      <c r="O1473" s="169"/>
      <c r="P1473" s="170">
        <f>O1473*H1473</f>
        <v>0</v>
      </c>
      <c r="Q1473" s="170">
        <v>5E-05</v>
      </c>
      <c r="R1473" s="170">
        <f>Q1473*H1473</f>
        <v>0.007217050000000001</v>
      </c>
      <c r="S1473" s="170">
        <v>0</v>
      </c>
      <c r="T1473" s="171">
        <f>S1473*H1473</f>
        <v>0</v>
      </c>
      <c r="U1473" s="89"/>
      <c r="V1473" s="89"/>
      <c r="W1473" s="89"/>
      <c r="X1473" s="89"/>
      <c r="Y1473" s="89"/>
      <c r="Z1473" s="89"/>
      <c r="AA1473" s="89"/>
      <c r="AB1473" s="89"/>
      <c r="AC1473" s="89"/>
      <c r="AD1473" s="89"/>
      <c r="AE1473" s="89"/>
      <c r="AR1473" s="172" t="s">
        <v>261</v>
      </c>
      <c r="AT1473" s="172" t="s">
        <v>173</v>
      </c>
      <c r="AU1473" s="172" t="s">
        <v>179</v>
      </c>
      <c r="AY1473" s="82" t="s">
        <v>171</v>
      </c>
      <c r="BE1473" s="173">
        <f>IF(N1473="základní",J1473,0)</f>
        <v>0</v>
      </c>
      <c r="BF1473" s="173">
        <f>IF(N1473="snížená",J1473,0)</f>
        <v>0</v>
      </c>
      <c r="BG1473" s="173">
        <f>IF(N1473="zákl. přenesená",J1473,0)</f>
        <v>0</v>
      </c>
      <c r="BH1473" s="173">
        <f>IF(N1473="sníž. přenesená",J1473,0)</f>
        <v>0</v>
      </c>
      <c r="BI1473" s="173">
        <f>IF(N1473="nulová",J1473,0)</f>
        <v>0</v>
      </c>
      <c r="BJ1473" s="82" t="s">
        <v>179</v>
      </c>
      <c r="BK1473" s="173">
        <f>ROUND(I1473*H1473,2)</f>
        <v>0</v>
      </c>
      <c r="BL1473" s="82" t="s">
        <v>261</v>
      </c>
      <c r="BM1473" s="172" t="s">
        <v>1819</v>
      </c>
    </row>
    <row r="1474" spans="1:65" s="92" customFormat="1" ht="24">
      <c r="A1474" s="89"/>
      <c r="B1474" s="90"/>
      <c r="C1474" s="161" t="s">
        <v>1820</v>
      </c>
      <c r="D1474" s="161" t="s">
        <v>173</v>
      </c>
      <c r="E1474" s="162" t="s">
        <v>1821</v>
      </c>
      <c r="F1474" s="163" t="s">
        <v>1822</v>
      </c>
      <c r="G1474" s="164" t="s">
        <v>222</v>
      </c>
      <c r="H1474" s="165">
        <v>2.89</v>
      </c>
      <c r="I1474" s="75"/>
      <c r="J1474" s="166">
        <f>ROUND(I1474*H1474,2)</f>
        <v>0</v>
      </c>
      <c r="K1474" s="163" t="s">
        <v>177</v>
      </c>
      <c r="L1474" s="90"/>
      <c r="M1474" s="167" t="s">
        <v>3</v>
      </c>
      <c r="N1474" s="168" t="s">
        <v>47</v>
      </c>
      <c r="O1474" s="169"/>
      <c r="P1474" s="170">
        <f>O1474*H1474</f>
        <v>0</v>
      </c>
      <c r="Q1474" s="170">
        <v>0</v>
      </c>
      <c r="R1474" s="170">
        <f>Q1474*H1474</f>
        <v>0</v>
      </c>
      <c r="S1474" s="170">
        <v>0</v>
      </c>
      <c r="T1474" s="171">
        <f>S1474*H1474</f>
        <v>0</v>
      </c>
      <c r="U1474" s="89"/>
      <c r="V1474" s="89"/>
      <c r="W1474" s="89"/>
      <c r="X1474" s="89"/>
      <c r="Y1474" s="89"/>
      <c r="Z1474" s="89"/>
      <c r="AA1474" s="89"/>
      <c r="AB1474" s="89"/>
      <c r="AC1474" s="89"/>
      <c r="AD1474" s="89"/>
      <c r="AE1474" s="89"/>
      <c r="AR1474" s="172" t="s">
        <v>261</v>
      </c>
      <c r="AT1474" s="172" t="s">
        <v>173</v>
      </c>
      <c r="AU1474" s="172" t="s">
        <v>179</v>
      </c>
      <c r="AY1474" s="82" t="s">
        <v>171</v>
      </c>
      <c r="BE1474" s="173">
        <f>IF(N1474="základní",J1474,0)</f>
        <v>0</v>
      </c>
      <c r="BF1474" s="173">
        <f>IF(N1474="snížená",J1474,0)</f>
        <v>0</v>
      </c>
      <c r="BG1474" s="173">
        <f>IF(N1474="zákl. přenesená",J1474,0)</f>
        <v>0</v>
      </c>
      <c r="BH1474" s="173">
        <f>IF(N1474="sníž. přenesená",J1474,0)</f>
        <v>0</v>
      </c>
      <c r="BI1474" s="173">
        <f>IF(N1474="nulová",J1474,0)</f>
        <v>0</v>
      </c>
      <c r="BJ1474" s="82" t="s">
        <v>179</v>
      </c>
      <c r="BK1474" s="173">
        <f>ROUND(I1474*H1474,2)</f>
        <v>0</v>
      </c>
      <c r="BL1474" s="82" t="s">
        <v>261</v>
      </c>
      <c r="BM1474" s="172" t="s">
        <v>1823</v>
      </c>
    </row>
    <row r="1475" spans="2:63" s="148" customFormat="1" ht="22.9" customHeight="1">
      <c r="B1475" s="149"/>
      <c r="D1475" s="150" t="s">
        <v>74</v>
      </c>
      <c r="E1475" s="159" t="s">
        <v>1824</v>
      </c>
      <c r="F1475" s="159" t="s">
        <v>1825</v>
      </c>
      <c r="J1475" s="160">
        <f>BK1475</f>
        <v>0</v>
      </c>
      <c r="L1475" s="149"/>
      <c r="M1475" s="153"/>
      <c r="N1475" s="154"/>
      <c r="O1475" s="154"/>
      <c r="P1475" s="155">
        <f>SUM(P1476:P1503)</f>
        <v>0</v>
      </c>
      <c r="Q1475" s="154"/>
      <c r="R1475" s="155">
        <f>SUM(R1476:R1503)</f>
        <v>0.8164115200000001</v>
      </c>
      <c r="S1475" s="154"/>
      <c r="T1475" s="156">
        <f>SUM(T1476:T1503)</f>
        <v>0</v>
      </c>
      <c r="AR1475" s="150" t="s">
        <v>179</v>
      </c>
      <c r="AT1475" s="157" t="s">
        <v>74</v>
      </c>
      <c r="AU1475" s="157" t="s">
        <v>83</v>
      </c>
      <c r="AY1475" s="150" t="s">
        <v>171</v>
      </c>
      <c r="BK1475" s="158">
        <f>SUM(BK1476:BK1503)</f>
        <v>0</v>
      </c>
    </row>
    <row r="1476" spans="1:65" s="92" customFormat="1" ht="16.5" customHeight="1">
      <c r="A1476" s="89"/>
      <c r="B1476" s="90"/>
      <c r="C1476" s="161" t="s">
        <v>1826</v>
      </c>
      <c r="D1476" s="161" t="s">
        <v>173</v>
      </c>
      <c r="E1476" s="162" t="s">
        <v>1827</v>
      </c>
      <c r="F1476" s="163" t="s">
        <v>1828</v>
      </c>
      <c r="G1476" s="164" t="s">
        <v>176</v>
      </c>
      <c r="H1476" s="165">
        <v>2044.056</v>
      </c>
      <c r="I1476" s="75"/>
      <c r="J1476" s="166">
        <f>ROUND(I1476*H1476,2)</f>
        <v>0</v>
      </c>
      <c r="K1476" s="163" t="s">
        <v>177</v>
      </c>
      <c r="L1476" s="90"/>
      <c r="M1476" s="167" t="s">
        <v>3</v>
      </c>
      <c r="N1476" s="168" t="s">
        <v>47</v>
      </c>
      <c r="O1476" s="169"/>
      <c r="P1476" s="170">
        <f>O1476*H1476</f>
        <v>0</v>
      </c>
      <c r="Q1476" s="170">
        <v>0.0002</v>
      </c>
      <c r="R1476" s="170">
        <f>Q1476*H1476</f>
        <v>0.40881120000000004</v>
      </c>
      <c r="S1476" s="170">
        <v>0</v>
      </c>
      <c r="T1476" s="171">
        <f>S1476*H1476</f>
        <v>0</v>
      </c>
      <c r="U1476" s="89"/>
      <c r="V1476" s="89"/>
      <c r="W1476" s="89"/>
      <c r="X1476" s="89"/>
      <c r="Y1476" s="89"/>
      <c r="Z1476" s="89"/>
      <c r="AA1476" s="89"/>
      <c r="AB1476" s="89"/>
      <c r="AC1476" s="89"/>
      <c r="AD1476" s="89"/>
      <c r="AE1476" s="89"/>
      <c r="AR1476" s="172" t="s">
        <v>261</v>
      </c>
      <c r="AT1476" s="172" t="s">
        <v>173</v>
      </c>
      <c r="AU1476" s="172" t="s">
        <v>179</v>
      </c>
      <c r="AY1476" s="82" t="s">
        <v>171</v>
      </c>
      <c r="BE1476" s="173">
        <f>IF(N1476="základní",J1476,0)</f>
        <v>0</v>
      </c>
      <c r="BF1476" s="173">
        <f>IF(N1476="snížená",J1476,0)</f>
        <v>0</v>
      </c>
      <c r="BG1476" s="173">
        <f>IF(N1476="zákl. přenesená",J1476,0)</f>
        <v>0</v>
      </c>
      <c r="BH1476" s="173">
        <f>IF(N1476="sníž. přenesená",J1476,0)</f>
        <v>0</v>
      </c>
      <c r="BI1476" s="173">
        <f>IF(N1476="nulová",J1476,0)</f>
        <v>0</v>
      </c>
      <c r="BJ1476" s="82" t="s">
        <v>179</v>
      </c>
      <c r="BK1476" s="173">
        <f>ROUND(I1476*H1476,2)</f>
        <v>0</v>
      </c>
      <c r="BL1476" s="82" t="s">
        <v>261</v>
      </c>
      <c r="BM1476" s="172" t="s">
        <v>1829</v>
      </c>
    </row>
    <row r="1477" spans="2:51" s="174" customFormat="1" ht="12">
      <c r="B1477" s="175"/>
      <c r="D1477" s="176" t="s">
        <v>181</v>
      </c>
      <c r="E1477" s="177" t="s">
        <v>3</v>
      </c>
      <c r="F1477" s="178" t="s">
        <v>1830</v>
      </c>
      <c r="H1477" s="177" t="s">
        <v>3</v>
      </c>
      <c r="I1477" s="76"/>
      <c r="L1477" s="175"/>
      <c r="M1477" s="179"/>
      <c r="N1477" s="180"/>
      <c r="O1477" s="180"/>
      <c r="P1477" s="180"/>
      <c r="Q1477" s="180"/>
      <c r="R1477" s="180"/>
      <c r="S1477" s="180"/>
      <c r="T1477" s="181"/>
      <c r="AT1477" s="177" t="s">
        <v>181</v>
      </c>
      <c r="AU1477" s="177" t="s">
        <v>179</v>
      </c>
      <c r="AV1477" s="174" t="s">
        <v>83</v>
      </c>
      <c r="AW1477" s="174" t="s">
        <v>36</v>
      </c>
      <c r="AX1477" s="174" t="s">
        <v>75</v>
      </c>
      <c r="AY1477" s="177" t="s">
        <v>171</v>
      </c>
    </row>
    <row r="1478" spans="2:51" s="182" customFormat="1" ht="12">
      <c r="B1478" s="183"/>
      <c r="D1478" s="176" t="s">
        <v>181</v>
      </c>
      <c r="E1478" s="184" t="s">
        <v>3</v>
      </c>
      <c r="F1478" s="185" t="s">
        <v>1831</v>
      </c>
      <c r="H1478" s="186">
        <v>285.23</v>
      </c>
      <c r="L1478" s="183"/>
      <c r="M1478" s="187"/>
      <c r="N1478" s="188"/>
      <c r="O1478" s="188"/>
      <c r="P1478" s="188"/>
      <c r="Q1478" s="188"/>
      <c r="R1478" s="188"/>
      <c r="S1478" s="188"/>
      <c r="T1478" s="189"/>
      <c r="AT1478" s="184" t="s">
        <v>181</v>
      </c>
      <c r="AU1478" s="184" t="s">
        <v>179</v>
      </c>
      <c r="AV1478" s="182" t="s">
        <v>179</v>
      </c>
      <c r="AW1478" s="182" t="s">
        <v>36</v>
      </c>
      <c r="AX1478" s="182" t="s">
        <v>75</v>
      </c>
      <c r="AY1478" s="184" t="s">
        <v>171</v>
      </c>
    </row>
    <row r="1479" spans="2:51" s="174" customFormat="1" ht="12">
      <c r="B1479" s="175"/>
      <c r="D1479" s="176" t="s">
        <v>181</v>
      </c>
      <c r="E1479" s="177" t="s">
        <v>3</v>
      </c>
      <c r="F1479" s="178" t="s">
        <v>1832</v>
      </c>
      <c r="H1479" s="177" t="s">
        <v>3</v>
      </c>
      <c r="L1479" s="175"/>
      <c r="M1479" s="179"/>
      <c r="N1479" s="180"/>
      <c r="O1479" s="180"/>
      <c r="P1479" s="180"/>
      <c r="Q1479" s="180"/>
      <c r="R1479" s="180"/>
      <c r="S1479" s="180"/>
      <c r="T1479" s="181"/>
      <c r="AT1479" s="177" t="s">
        <v>181</v>
      </c>
      <c r="AU1479" s="177" t="s">
        <v>179</v>
      </c>
      <c r="AV1479" s="174" t="s">
        <v>83</v>
      </c>
      <c r="AW1479" s="174" t="s">
        <v>36</v>
      </c>
      <c r="AX1479" s="174" t="s">
        <v>75</v>
      </c>
      <c r="AY1479" s="177" t="s">
        <v>171</v>
      </c>
    </row>
    <row r="1480" spans="2:51" s="182" customFormat="1" ht="12">
      <c r="B1480" s="183"/>
      <c r="D1480" s="176" t="s">
        <v>181</v>
      </c>
      <c r="E1480" s="184" t="s">
        <v>3</v>
      </c>
      <c r="F1480" s="185" t="s">
        <v>1833</v>
      </c>
      <c r="H1480" s="186">
        <v>1084.965</v>
      </c>
      <c r="L1480" s="183"/>
      <c r="M1480" s="187"/>
      <c r="N1480" s="188"/>
      <c r="O1480" s="188"/>
      <c r="P1480" s="188"/>
      <c r="Q1480" s="188"/>
      <c r="R1480" s="188"/>
      <c r="S1480" s="188"/>
      <c r="T1480" s="189"/>
      <c r="AT1480" s="184" t="s">
        <v>181</v>
      </c>
      <c r="AU1480" s="184" t="s">
        <v>179</v>
      </c>
      <c r="AV1480" s="182" t="s">
        <v>179</v>
      </c>
      <c r="AW1480" s="182" t="s">
        <v>36</v>
      </c>
      <c r="AX1480" s="182" t="s">
        <v>75</v>
      </c>
      <c r="AY1480" s="184" t="s">
        <v>171</v>
      </c>
    </row>
    <row r="1481" spans="2:51" s="174" customFormat="1" ht="12">
      <c r="B1481" s="175"/>
      <c r="D1481" s="176" t="s">
        <v>181</v>
      </c>
      <c r="E1481" s="177" t="s">
        <v>3</v>
      </c>
      <c r="F1481" s="178" t="s">
        <v>1834</v>
      </c>
      <c r="H1481" s="177" t="s">
        <v>3</v>
      </c>
      <c r="L1481" s="175"/>
      <c r="M1481" s="179"/>
      <c r="N1481" s="180"/>
      <c r="O1481" s="180"/>
      <c r="P1481" s="180"/>
      <c r="Q1481" s="180"/>
      <c r="R1481" s="180"/>
      <c r="S1481" s="180"/>
      <c r="T1481" s="181"/>
      <c r="AT1481" s="177" t="s">
        <v>181</v>
      </c>
      <c r="AU1481" s="177" t="s">
        <v>179</v>
      </c>
      <c r="AV1481" s="174" t="s">
        <v>83</v>
      </c>
      <c r="AW1481" s="174" t="s">
        <v>36</v>
      </c>
      <c r="AX1481" s="174" t="s">
        <v>75</v>
      </c>
      <c r="AY1481" s="177" t="s">
        <v>171</v>
      </c>
    </row>
    <row r="1482" spans="2:51" s="182" customFormat="1" ht="12">
      <c r="B1482" s="183"/>
      <c r="D1482" s="176" t="s">
        <v>181</v>
      </c>
      <c r="E1482" s="184" t="s">
        <v>3</v>
      </c>
      <c r="F1482" s="185" t="s">
        <v>1835</v>
      </c>
      <c r="H1482" s="186">
        <v>144.341</v>
      </c>
      <c r="L1482" s="183"/>
      <c r="M1482" s="187"/>
      <c r="N1482" s="188"/>
      <c r="O1482" s="188"/>
      <c r="P1482" s="188"/>
      <c r="Q1482" s="188"/>
      <c r="R1482" s="188"/>
      <c r="S1482" s="188"/>
      <c r="T1482" s="189"/>
      <c r="AT1482" s="184" t="s">
        <v>181</v>
      </c>
      <c r="AU1482" s="184" t="s">
        <v>179</v>
      </c>
      <c r="AV1482" s="182" t="s">
        <v>179</v>
      </c>
      <c r="AW1482" s="182" t="s">
        <v>36</v>
      </c>
      <c r="AX1482" s="182" t="s">
        <v>75</v>
      </c>
      <c r="AY1482" s="184" t="s">
        <v>171</v>
      </c>
    </row>
    <row r="1483" spans="2:51" s="174" customFormat="1" ht="12">
      <c r="B1483" s="175"/>
      <c r="D1483" s="176" t="s">
        <v>181</v>
      </c>
      <c r="E1483" s="177" t="s">
        <v>3</v>
      </c>
      <c r="F1483" s="178" t="s">
        <v>1836</v>
      </c>
      <c r="H1483" s="177" t="s">
        <v>3</v>
      </c>
      <c r="L1483" s="175"/>
      <c r="M1483" s="179"/>
      <c r="N1483" s="180"/>
      <c r="O1483" s="180"/>
      <c r="P1483" s="180"/>
      <c r="Q1483" s="180"/>
      <c r="R1483" s="180"/>
      <c r="S1483" s="180"/>
      <c r="T1483" s="181"/>
      <c r="AT1483" s="177" t="s">
        <v>181</v>
      </c>
      <c r="AU1483" s="177" t="s">
        <v>179</v>
      </c>
      <c r="AV1483" s="174" t="s">
        <v>83</v>
      </c>
      <c r="AW1483" s="174" t="s">
        <v>36</v>
      </c>
      <c r="AX1483" s="174" t="s">
        <v>75</v>
      </c>
      <c r="AY1483" s="177" t="s">
        <v>171</v>
      </c>
    </row>
    <row r="1484" spans="2:51" s="182" customFormat="1" ht="12">
      <c r="B1484" s="183"/>
      <c r="D1484" s="176" t="s">
        <v>181</v>
      </c>
      <c r="E1484" s="184" t="s">
        <v>3</v>
      </c>
      <c r="F1484" s="185" t="s">
        <v>1837</v>
      </c>
      <c r="H1484" s="186">
        <v>529.52</v>
      </c>
      <c r="L1484" s="183"/>
      <c r="M1484" s="187"/>
      <c r="N1484" s="188"/>
      <c r="O1484" s="188"/>
      <c r="P1484" s="188"/>
      <c r="Q1484" s="188"/>
      <c r="R1484" s="188"/>
      <c r="S1484" s="188"/>
      <c r="T1484" s="189"/>
      <c r="AT1484" s="184" t="s">
        <v>181</v>
      </c>
      <c r="AU1484" s="184" t="s">
        <v>179</v>
      </c>
      <c r="AV1484" s="182" t="s">
        <v>179</v>
      </c>
      <c r="AW1484" s="182" t="s">
        <v>36</v>
      </c>
      <c r="AX1484" s="182" t="s">
        <v>75</v>
      </c>
      <c r="AY1484" s="184" t="s">
        <v>171</v>
      </c>
    </row>
    <row r="1485" spans="2:51" s="190" customFormat="1" ht="12">
      <c r="B1485" s="191"/>
      <c r="D1485" s="176" t="s">
        <v>181</v>
      </c>
      <c r="E1485" s="192" t="s">
        <v>3</v>
      </c>
      <c r="F1485" s="193" t="s">
        <v>184</v>
      </c>
      <c r="H1485" s="194">
        <v>2044.056</v>
      </c>
      <c r="L1485" s="191"/>
      <c r="M1485" s="195"/>
      <c r="N1485" s="196"/>
      <c r="O1485" s="196"/>
      <c r="P1485" s="196"/>
      <c r="Q1485" s="196"/>
      <c r="R1485" s="196"/>
      <c r="S1485" s="196"/>
      <c r="T1485" s="197"/>
      <c r="AT1485" s="192" t="s">
        <v>181</v>
      </c>
      <c r="AU1485" s="192" t="s">
        <v>179</v>
      </c>
      <c r="AV1485" s="190" t="s">
        <v>178</v>
      </c>
      <c r="AW1485" s="190" t="s">
        <v>36</v>
      </c>
      <c r="AX1485" s="190" t="s">
        <v>83</v>
      </c>
      <c r="AY1485" s="192" t="s">
        <v>171</v>
      </c>
    </row>
    <row r="1486" spans="1:65" s="92" customFormat="1" ht="16.5" customHeight="1">
      <c r="A1486" s="89"/>
      <c r="B1486" s="90"/>
      <c r="C1486" s="161" t="s">
        <v>1838</v>
      </c>
      <c r="D1486" s="161" t="s">
        <v>173</v>
      </c>
      <c r="E1486" s="162" t="s">
        <v>1839</v>
      </c>
      <c r="F1486" s="163" t="s">
        <v>1840</v>
      </c>
      <c r="G1486" s="164" t="s">
        <v>176</v>
      </c>
      <c r="H1486" s="165">
        <v>70.228</v>
      </c>
      <c r="I1486" s="75"/>
      <c r="J1486" s="166">
        <f>ROUND(I1486*H1486,2)</f>
        <v>0</v>
      </c>
      <c r="K1486" s="163" t="s">
        <v>177</v>
      </c>
      <c r="L1486" s="90"/>
      <c r="M1486" s="167" t="s">
        <v>3</v>
      </c>
      <c r="N1486" s="168" t="s">
        <v>47</v>
      </c>
      <c r="O1486" s="169"/>
      <c r="P1486" s="170">
        <f>O1486*H1486</f>
        <v>0</v>
      </c>
      <c r="Q1486" s="170">
        <v>0.0002</v>
      </c>
      <c r="R1486" s="170">
        <f>Q1486*H1486</f>
        <v>0.0140456</v>
      </c>
      <c r="S1486" s="170">
        <v>0</v>
      </c>
      <c r="T1486" s="171">
        <f>S1486*H1486</f>
        <v>0</v>
      </c>
      <c r="U1486" s="89"/>
      <c r="V1486" s="89"/>
      <c r="W1486" s="89"/>
      <c r="X1486" s="89"/>
      <c r="Y1486" s="89"/>
      <c r="Z1486" s="89"/>
      <c r="AA1486" s="89"/>
      <c r="AB1486" s="89"/>
      <c r="AC1486" s="89"/>
      <c r="AD1486" s="89"/>
      <c r="AE1486" s="89"/>
      <c r="AR1486" s="172" t="s">
        <v>261</v>
      </c>
      <c r="AT1486" s="172" t="s">
        <v>173</v>
      </c>
      <c r="AU1486" s="172" t="s">
        <v>179</v>
      </c>
      <c r="AY1486" s="82" t="s">
        <v>171</v>
      </c>
      <c r="BE1486" s="173">
        <f>IF(N1486="základní",J1486,0)</f>
        <v>0</v>
      </c>
      <c r="BF1486" s="173">
        <f>IF(N1486="snížená",J1486,0)</f>
        <v>0</v>
      </c>
      <c r="BG1486" s="173">
        <f>IF(N1486="zákl. přenesená",J1486,0)</f>
        <v>0</v>
      </c>
      <c r="BH1486" s="173">
        <f>IF(N1486="sníž. přenesená",J1486,0)</f>
        <v>0</v>
      </c>
      <c r="BI1486" s="173">
        <f>IF(N1486="nulová",J1486,0)</f>
        <v>0</v>
      </c>
      <c r="BJ1486" s="82" t="s">
        <v>179</v>
      </c>
      <c r="BK1486" s="173">
        <f>ROUND(I1486*H1486,2)</f>
        <v>0</v>
      </c>
      <c r="BL1486" s="82" t="s">
        <v>261</v>
      </c>
      <c r="BM1486" s="172" t="s">
        <v>1841</v>
      </c>
    </row>
    <row r="1487" spans="2:51" s="174" customFormat="1" ht="12">
      <c r="B1487" s="175"/>
      <c r="D1487" s="176" t="s">
        <v>181</v>
      </c>
      <c r="E1487" s="177" t="s">
        <v>3</v>
      </c>
      <c r="F1487" s="178" t="s">
        <v>350</v>
      </c>
      <c r="H1487" s="177" t="s">
        <v>3</v>
      </c>
      <c r="L1487" s="175"/>
      <c r="M1487" s="179"/>
      <c r="N1487" s="180"/>
      <c r="O1487" s="180"/>
      <c r="P1487" s="180"/>
      <c r="Q1487" s="180"/>
      <c r="R1487" s="180"/>
      <c r="S1487" s="180"/>
      <c r="T1487" s="181"/>
      <c r="AT1487" s="177" t="s">
        <v>181</v>
      </c>
      <c r="AU1487" s="177" t="s">
        <v>179</v>
      </c>
      <c r="AV1487" s="174" t="s">
        <v>83</v>
      </c>
      <c r="AW1487" s="174" t="s">
        <v>36</v>
      </c>
      <c r="AX1487" s="174" t="s">
        <v>75</v>
      </c>
      <c r="AY1487" s="177" t="s">
        <v>171</v>
      </c>
    </row>
    <row r="1488" spans="2:51" s="182" customFormat="1" ht="12">
      <c r="B1488" s="183"/>
      <c r="D1488" s="176" t="s">
        <v>181</v>
      </c>
      <c r="E1488" s="184" t="s">
        <v>3</v>
      </c>
      <c r="F1488" s="185" t="s">
        <v>1842</v>
      </c>
      <c r="H1488" s="186">
        <v>70.228</v>
      </c>
      <c r="L1488" s="183"/>
      <c r="M1488" s="187"/>
      <c r="N1488" s="188"/>
      <c r="O1488" s="188"/>
      <c r="P1488" s="188"/>
      <c r="Q1488" s="188"/>
      <c r="R1488" s="188"/>
      <c r="S1488" s="188"/>
      <c r="T1488" s="189"/>
      <c r="AT1488" s="184" t="s">
        <v>181</v>
      </c>
      <c r="AU1488" s="184" t="s">
        <v>179</v>
      </c>
      <c r="AV1488" s="182" t="s">
        <v>179</v>
      </c>
      <c r="AW1488" s="182" t="s">
        <v>36</v>
      </c>
      <c r="AX1488" s="182" t="s">
        <v>75</v>
      </c>
      <c r="AY1488" s="184" t="s">
        <v>171</v>
      </c>
    </row>
    <row r="1489" spans="2:51" s="190" customFormat="1" ht="12">
      <c r="B1489" s="191"/>
      <c r="D1489" s="176" t="s">
        <v>181</v>
      </c>
      <c r="E1489" s="192" t="s">
        <v>3</v>
      </c>
      <c r="F1489" s="193" t="s">
        <v>184</v>
      </c>
      <c r="H1489" s="194">
        <v>70.228</v>
      </c>
      <c r="L1489" s="191"/>
      <c r="M1489" s="195"/>
      <c r="N1489" s="196"/>
      <c r="O1489" s="196"/>
      <c r="P1489" s="196"/>
      <c r="Q1489" s="196"/>
      <c r="R1489" s="196"/>
      <c r="S1489" s="196"/>
      <c r="T1489" s="197"/>
      <c r="AT1489" s="192" t="s">
        <v>181</v>
      </c>
      <c r="AU1489" s="192" t="s">
        <v>179</v>
      </c>
      <c r="AV1489" s="190" t="s">
        <v>178</v>
      </c>
      <c r="AW1489" s="190" t="s">
        <v>36</v>
      </c>
      <c r="AX1489" s="190" t="s">
        <v>83</v>
      </c>
      <c r="AY1489" s="192" t="s">
        <v>171</v>
      </c>
    </row>
    <row r="1490" spans="1:65" s="92" customFormat="1" ht="24">
      <c r="A1490" s="89"/>
      <c r="B1490" s="90"/>
      <c r="C1490" s="161" t="s">
        <v>1843</v>
      </c>
      <c r="D1490" s="161" t="s">
        <v>173</v>
      </c>
      <c r="E1490" s="162" t="s">
        <v>1844</v>
      </c>
      <c r="F1490" s="163" t="s">
        <v>1845</v>
      </c>
      <c r="G1490" s="164" t="s">
        <v>176</v>
      </c>
      <c r="H1490" s="165">
        <v>1443.444</v>
      </c>
      <c r="I1490" s="75"/>
      <c r="J1490" s="166">
        <f>ROUND(I1490*H1490,2)</f>
        <v>0</v>
      </c>
      <c r="K1490" s="163" t="s">
        <v>177</v>
      </c>
      <c r="L1490" s="90"/>
      <c r="M1490" s="167" t="s">
        <v>3</v>
      </c>
      <c r="N1490" s="168" t="s">
        <v>47</v>
      </c>
      <c r="O1490" s="169"/>
      <c r="P1490" s="170">
        <f>O1490*H1490</f>
        <v>0</v>
      </c>
      <c r="Q1490" s="170">
        <v>0.00026</v>
      </c>
      <c r="R1490" s="170">
        <f>Q1490*H1490</f>
        <v>0.37529544</v>
      </c>
      <c r="S1490" s="170">
        <v>0</v>
      </c>
      <c r="T1490" s="171">
        <f>S1490*H1490</f>
        <v>0</v>
      </c>
      <c r="U1490" s="89"/>
      <c r="V1490" s="89"/>
      <c r="W1490" s="89"/>
      <c r="X1490" s="89"/>
      <c r="Y1490" s="89"/>
      <c r="Z1490" s="89"/>
      <c r="AA1490" s="89"/>
      <c r="AB1490" s="89"/>
      <c r="AC1490" s="89"/>
      <c r="AD1490" s="89"/>
      <c r="AE1490" s="89"/>
      <c r="AR1490" s="172" t="s">
        <v>261</v>
      </c>
      <c r="AT1490" s="172" t="s">
        <v>173</v>
      </c>
      <c r="AU1490" s="172" t="s">
        <v>179</v>
      </c>
      <c r="AY1490" s="82" t="s">
        <v>171</v>
      </c>
      <c r="BE1490" s="173">
        <f>IF(N1490="základní",J1490,0)</f>
        <v>0</v>
      </c>
      <c r="BF1490" s="173">
        <f>IF(N1490="snížená",J1490,0)</f>
        <v>0</v>
      </c>
      <c r="BG1490" s="173">
        <f>IF(N1490="zákl. přenesená",J1490,0)</f>
        <v>0</v>
      </c>
      <c r="BH1490" s="173">
        <f>IF(N1490="sníž. přenesená",J1490,0)</f>
        <v>0</v>
      </c>
      <c r="BI1490" s="173">
        <f>IF(N1490="nulová",J1490,0)</f>
        <v>0</v>
      </c>
      <c r="BJ1490" s="82" t="s">
        <v>179</v>
      </c>
      <c r="BK1490" s="173">
        <f>ROUND(I1490*H1490,2)</f>
        <v>0</v>
      </c>
      <c r="BL1490" s="82" t="s">
        <v>261</v>
      </c>
      <c r="BM1490" s="172" t="s">
        <v>1846</v>
      </c>
    </row>
    <row r="1491" spans="2:51" s="174" customFormat="1" ht="12">
      <c r="B1491" s="175"/>
      <c r="D1491" s="176" t="s">
        <v>181</v>
      </c>
      <c r="E1491" s="177" t="s">
        <v>3</v>
      </c>
      <c r="F1491" s="178" t="s">
        <v>1830</v>
      </c>
      <c r="H1491" s="177" t="s">
        <v>3</v>
      </c>
      <c r="L1491" s="175"/>
      <c r="M1491" s="179"/>
      <c r="N1491" s="180"/>
      <c r="O1491" s="180"/>
      <c r="P1491" s="180"/>
      <c r="Q1491" s="180"/>
      <c r="R1491" s="180"/>
      <c r="S1491" s="180"/>
      <c r="T1491" s="181"/>
      <c r="AT1491" s="177" t="s">
        <v>181</v>
      </c>
      <c r="AU1491" s="177" t="s">
        <v>179</v>
      </c>
      <c r="AV1491" s="174" t="s">
        <v>83</v>
      </c>
      <c r="AW1491" s="174" t="s">
        <v>36</v>
      </c>
      <c r="AX1491" s="174" t="s">
        <v>75</v>
      </c>
      <c r="AY1491" s="177" t="s">
        <v>171</v>
      </c>
    </row>
    <row r="1492" spans="2:51" s="182" customFormat="1" ht="12">
      <c r="B1492" s="183"/>
      <c r="D1492" s="176" t="s">
        <v>181</v>
      </c>
      <c r="E1492" s="184" t="s">
        <v>3</v>
      </c>
      <c r="F1492" s="185" t="s">
        <v>1831</v>
      </c>
      <c r="H1492" s="186">
        <v>285.23</v>
      </c>
      <c r="L1492" s="183"/>
      <c r="M1492" s="187"/>
      <c r="N1492" s="188"/>
      <c r="O1492" s="188"/>
      <c r="P1492" s="188"/>
      <c r="Q1492" s="188"/>
      <c r="R1492" s="188"/>
      <c r="S1492" s="188"/>
      <c r="T1492" s="189"/>
      <c r="AT1492" s="184" t="s">
        <v>181</v>
      </c>
      <c r="AU1492" s="184" t="s">
        <v>179</v>
      </c>
      <c r="AV1492" s="182" t="s">
        <v>179</v>
      </c>
      <c r="AW1492" s="182" t="s">
        <v>36</v>
      </c>
      <c r="AX1492" s="182" t="s">
        <v>75</v>
      </c>
      <c r="AY1492" s="184" t="s">
        <v>171</v>
      </c>
    </row>
    <row r="1493" spans="2:51" s="174" customFormat="1" ht="12">
      <c r="B1493" s="175"/>
      <c r="D1493" s="176" t="s">
        <v>181</v>
      </c>
      <c r="E1493" s="177" t="s">
        <v>3</v>
      </c>
      <c r="F1493" s="178" t="s">
        <v>1832</v>
      </c>
      <c r="H1493" s="177" t="s">
        <v>3</v>
      </c>
      <c r="L1493" s="175"/>
      <c r="M1493" s="179"/>
      <c r="N1493" s="180"/>
      <c r="O1493" s="180"/>
      <c r="P1493" s="180"/>
      <c r="Q1493" s="180"/>
      <c r="R1493" s="180"/>
      <c r="S1493" s="180"/>
      <c r="T1493" s="181"/>
      <c r="AT1493" s="177" t="s">
        <v>181</v>
      </c>
      <c r="AU1493" s="177" t="s">
        <v>179</v>
      </c>
      <c r="AV1493" s="174" t="s">
        <v>83</v>
      </c>
      <c r="AW1493" s="174" t="s">
        <v>36</v>
      </c>
      <c r="AX1493" s="174" t="s">
        <v>75</v>
      </c>
      <c r="AY1493" s="177" t="s">
        <v>171</v>
      </c>
    </row>
    <row r="1494" spans="2:51" s="182" customFormat="1" ht="12">
      <c r="B1494" s="183"/>
      <c r="D1494" s="176" t="s">
        <v>181</v>
      </c>
      <c r="E1494" s="184" t="s">
        <v>3</v>
      </c>
      <c r="F1494" s="185" t="s">
        <v>1833</v>
      </c>
      <c r="H1494" s="186">
        <v>1084.965</v>
      </c>
      <c r="L1494" s="183"/>
      <c r="M1494" s="187"/>
      <c r="N1494" s="188"/>
      <c r="O1494" s="188"/>
      <c r="P1494" s="188"/>
      <c r="Q1494" s="188"/>
      <c r="R1494" s="188"/>
      <c r="S1494" s="188"/>
      <c r="T1494" s="189"/>
      <c r="AT1494" s="184" t="s">
        <v>181</v>
      </c>
      <c r="AU1494" s="184" t="s">
        <v>179</v>
      </c>
      <c r="AV1494" s="182" t="s">
        <v>179</v>
      </c>
      <c r="AW1494" s="182" t="s">
        <v>36</v>
      </c>
      <c r="AX1494" s="182" t="s">
        <v>75</v>
      </c>
      <c r="AY1494" s="184" t="s">
        <v>171</v>
      </c>
    </row>
    <row r="1495" spans="2:51" s="174" customFormat="1" ht="12">
      <c r="B1495" s="175"/>
      <c r="D1495" s="176" t="s">
        <v>181</v>
      </c>
      <c r="E1495" s="177" t="s">
        <v>3</v>
      </c>
      <c r="F1495" s="178" t="s">
        <v>1834</v>
      </c>
      <c r="H1495" s="177" t="s">
        <v>3</v>
      </c>
      <c r="L1495" s="175"/>
      <c r="M1495" s="179"/>
      <c r="N1495" s="180"/>
      <c r="O1495" s="180"/>
      <c r="P1495" s="180"/>
      <c r="Q1495" s="180"/>
      <c r="R1495" s="180"/>
      <c r="S1495" s="180"/>
      <c r="T1495" s="181"/>
      <c r="AT1495" s="177" t="s">
        <v>181</v>
      </c>
      <c r="AU1495" s="177" t="s">
        <v>179</v>
      </c>
      <c r="AV1495" s="174" t="s">
        <v>83</v>
      </c>
      <c r="AW1495" s="174" t="s">
        <v>36</v>
      </c>
      <c r="AX1495" s="174" t="s">
        <v>75</v>
      </c>
      <c r="AY1495" s="177" t="s">
        <v>171</v>
      </c>
    </row>
    <row r="1496" spans="2:51" s="182" customFormat="1" ht="12">
      <c r="B1496" s="183"/>
      <c r="D1496" s="176" t="s">
        <v>181</v>
      </c>
      <c r="E1496" s="184" t="s">
        <v>3</v>
      </c>
      <c r="F1496" s="185" t="s">
        <v>1847</v>
      </c>
      <c r="H1496" s="186">
        <v>-144.341</v>
      </c>
      <c r="L1496" s="183"/>
      <c r="M1496" s="187"/>
      <c r="N1496" s="188"/>
      <c r="O1496" s="188"/>
      <c r="P1496" s="188"/>
      <c r="Q1496" s="188"/>
      <c r="R1496" s="188"/>
      <c r="S1496" s="188"/>
      <c r="T1496" s="189"/>
      <c r="AT1496" s="184" t="s">
        <v>181</v>
      </c>
      <c r="AU1496" s="184" t="s">
        <v>179</v>
      </c>
      <c r="AV1496" s="182" t="s">
        <v>179</v>
      </c>
      <c r="AW1496" s="182" t="s">
        <v>36</v>
      </c>
      <c r="AX1496" s="182" t="s">
        <v>75</v>
      </c>
      <c r="AY1496" s="184" t="s">
        <v>171</v>
      </c>
    </row>
    <row r="1497" spans="2:51" s="174" customFormat="1" ht="12">
      <c r="B1497" s="175"/>
      <c r="D1497" s="176" t="s">
        <v>181</v>
      </c>
      <c r="E1497" s="177" t="s">
        <v>3</v>
      </c>
      <c r="F1497" s="178" t="s">
        <v>1848</v>
      </c>
      <c r="H1497" s="177" t="s">
        <v>3</v>
      </c>
      <c r="L1497" s="175"/>
      <c r="M1497" s="179"/>
      <c r="N1497" s="180"/>
      <c r="O1497" s="180"/>
      <c r="P1497" s="180"/>
      <c r="Q1497" s="180"/>
      <c r="R1497" s="180"/>
      <c r="S1497" s="180"/>
      <c r="T1497" s="181"/>
      <c r="AT1497" s="177" t="s">
        <v>181</v>
      </c>
      <c r="AU1497" s="177" t="s">
        <v>179</v>
      </c>
      <c r="AV1497" s="174" t="s">
        <v>83</v>
      </c>
      <c r="AW1497" s="174" t="s">
        <v>36</v>
      </c>
      <c r="AX1497" s="174" t="s">
        <v>75</v>
      </c>
      <c r="AY1497" s="177" t="s">
        <v>171</v>
      </c>
    </row>
    <row r="1498" spans="2:51" s="182" customFormat="1" ht="12">
      <c r="B1498" s="183"/>
      <c r="D1498" s="176" t="s">
        <v>181</v>
      </c>
      <c r="E1498" s="184" t="s">
        <v>3</v>
      </c>
      <c r="F1498" s="185" t="s">
        <v>1849</v>
      </c>
      <c r="H1498" s="186">
        <v>217.59</v>
      </c>
      <c r="L1498" s="183"/>
      <c r="M1498" s="187"/>
      <c r="N1498" s="188"/>
      <c r="O1498" s="188"/>
      <c r="P1498" s="188"/>
      <c r="Q1498" s="188"/>
      <c r="R1498" s="188"/>
      <c r="S1498" s="188"/>
      <c r="T1498" s="189"/>
      <c r="AT1498" s="184" t="s">
        <v>181</v>
      </c>
      <c r="AU1498" s="184" t="s">
        <v>179</v>
      </c>
      <c r="AV1498" s="182" t="s">
        <v>179</v>
      </c>
      <c r="AW1498" s="182" t="s">
        <v>36</v>
      </c>
      <c r="AX1498" s="182" t="s">
        <v>75</v>
      </c>
      <c r="AY1498" s="184" t="s">
        <v>171</v>
      </c>
    </row>
    <row r="1499" spans="2:51" s="190" customFormat="1" ht="12">
      <c r="B1499" s="191"/>
      <c r="D1499" s="176" t="s">
        <v>181</v>
      </c>
      <c r="E1499" s="192" t="s">
        <v>3</v>
      </c>
      <c r="F1499" s="193" t="s">
        <v>184</v>
      </c>
      <c r="H1499" s="194">
        <v>1443.444</v>
      </c>
      <c r="L1499" s="191"/>
      <c r="M1499" s="195"/>
      <c r="N1499" s="196"/>
      <c r="O1499" s="196"/>
      <c r="P1499" s="196"/>
      <c r="Q1499" s="196"/>
      <c r="R1499" s="196"/>
      <c r="S1499" s="196"/>
      <c r="T1499" s="197"/>
      <c r="AT1499" s="192" t="s">
        <v>181</v>
      </c>
      <c r="AU1499" s="192" t="s">
        <v>179</v>
      </c>
      <c r="AV1499" s="190" t="s">
        <v>178</v>
      </c>
      <c r="AW1499" s="190" t="s">
        <v>36</v>
      </c>
      <c r="AX1499" s="190" t="s">
        <v>83</v>
      </c>
      <c r="AY1499" s="192" t="s">
        <v>171</v>
      </c>
    </row>
    <row r="1500" spans="1:65" s="92" customFormat="1" ht="24">
      <c r="A1500" s="89"/>
      <c r="B1500" s="90"/>
      <c r="C1500" s="161" t="s">
        <v>1850</v>
      </c>
      <c r="D1500" s="161" t="s">
        <v>173</v>
      </c>
      <c r="E1500" s="162" t="s">
        <v>1851</v>
      </c>
      <c r="F1500" s="163" t="s">
        <v>1852</v>
      </c>
      <c r="G1500" s="164" t="s">
        <v>176</v>
      </c>
      <c r="H1500" s="165">
        <v>70.228</v>
      </c>
      <c r="I1500" s="75"/>
      <c r="J1500" s="166">
        <f>ROUND(I1500*H1500,2)</f>
        <v>0</v>
      </c>
      <c r="K1500" s="163" t="s">
        <v>177</v>
      </c>
      <c r="L1500" s="90"/>
      <c r="M1500" s="167" t="s">
        <v>3</v>
      </c>
      <c r="N1500" s="168" t="s">
        <v>47</v>
      </c>
      <c r="O1500" s="169"/>
      <c r="P1500" s="170">
        <f>O1500*H1500</f>
        <v>0</v>
      </c>
      <c r="Q1500" s="170">
        <v>0.00026</v>
      </c>
      <c r="R1500" s="170">
        <f>Q1500*H1500</f>
        <v>0.018259279999999996</v>
      </c>
      <c r="S1500" s="170">
        <v>0</v>
      </c>
      <c r="T1500" s="171">
        <f>S1500*H1500</f>
        <v>0</v>
      </c>
      <c r="U1500" s="89"/>
      <c r="V1500" s="89"/>
      <c r="W1500" s="89"/>
      <c r="X1500" s="89"/>
      <c r="Y1500" s="89"/>
      <c r="Z1500" s="89"/>
      <c r="AA1500" s="89"/>
      <c r="AB1500" s="89"/>
      <c r="AC1500" s="89"/>
      <c r="AD1500" s="89"/>
      <c r="AE1500" s="89"/>
      <c r="AR1500" s="172" t="s">
        <v>261</v>
      </c>
      <c r="AT1500" s="172" t="s">
        <v>173</v>
      </c>
      <c r="AU1500" s="172" t="s">
        <v>179</v>
      </c>
      <c r="AY1500" s="82" t="s">
        <v>171</v>
      </c>
      <c r="BE1500" s="173">
        <f>IF(N1500="základní",J1500,0)</f>
        <v>0</v>
      </c>
      <c r="BF1500" s="173">
        <f>IF(N1500="snížená",J1500,0)</f>
        <v>0</v>
      </c>
      <c r="BG1500" s="173">
        <f>IF(N1500="zákl. přenesená",J1500,0)</f>
        <v>0</v>
      </c>
      <c r="BH1500" s="173">
        <f>IF(N1500="sníž. přenesená",J1500,0)</f>
        <v>0</v>
      </c>
      <c r="BI1500" s="173">
        <f>IF(N1500="nulová",J1500,0)</f>
        <v>0</v>
      </c>
      <c r="BJ1500" s="82" t="s">
        <v>179</v>
      </c>
      <c r="BK1500" s="173">
        <f>ROUND(I1500*H1500,2)</f>
        <v>0</v>
      </c>
      <c r="BL1500" s="82" t="s">
        <v>261</v>
      </c>
      <c r="BM1500" s="172" t="s">
        <v>1853</v>
      </c>
    </row>
    <row r="1501" spans="2:51" s="174" customFormat="1" ht="12">
      <c r="B1501" s="175"/>
      <c r="D1501" s="176" t="s">
        <v>181</v>
      </c>
      <c r="E1501" s="177" t="s">
        <v>3</v>
      </c>
      <c r="F1501" s="178" t="s">
        <v>350</v>
      </c>
      <c r="H1501" s="177" t="s">
        <v>3</v>
      </c>
      <c r="L1501" s="175"/>
      <c r="M1501" s="179"/>
      <c r="N1501" s="180"/>
      <c r="O1501" s="180"/>
      <c r="P1501" s="180"/>
      <c r="Q1501" s="180"/>
      <c r="R1501" s="180"/>
      <c r="S1501" s="180"/>
      <c r="T1501" s="181"/>
      <c r="AT1501" s="177" t="s">
        <v>181</v>
      </c>
      <c r="AU1501" s="177" t="s">
        <v>179</v>
      </c>
      <c r="AV1501" s="174" t="s">
        <v>83</v>
      </c>
      <c r="AW1501" s="174" t="s">
        <v>36</v>
      </c>
      <c r="AX1501" s="174" t="s">
        <v>75</v>
      </c>
      <c r="AY1501" s="177" t="s">
        <v>171</v>
      </c>
    </row>
    <row r="1502" spans="2:51" s="182" customFormat="1" ht="12">
      <c r="B1502" s="183"/>
      <c r="D1502" s="176" t="s">
        <v>181</v>
      </c>
      <c r="E1502" s="184" t="s">
        <v>3</v>
      </c>
      <c r="F1502" s="185" t="s">
        <v>1842</v>
      </c>
      <c r="H1502" s="186">
        <v>70.228</v>
      </c>
      <c r="L1502" s="183"/>
      <c r="M1502" s="187"/>
      <c r="N1502" s="188"/>
      <c r="O1502" s="188"/>
      <c r="P1502" s="188"/>
      <c r="Q1502" s="188"/>
      <c r="R1502" s="188"/>
      <c r="S1502" s="188"/>
      <c r="T1502" s="189"/>
      <c r="AT1502" s="184" t="s">
        <v>181</v>
      </c>
      <c r="AU1502" s="184" t="s">
        <v>179</v>
      </c>
      <c r="AV1502" s="182" t="s">
        <v>179</v>
      </c>
      <c r="AW1502" s="182" t="s">
        <v>36</v>
      </c>
      <c r="AX1502" s="182" t="s">
        <v>75</v>
      </c>
      <c r="AY1502" s="184" t="s">
        <v>171</v>
      </c>
    </row>
    <row r="1503" spans="2:51" s="190" customFormat="1" ht="12">
      <c r="B1503" s="191"/>
      <c r="D1503" s="176" t="s">
        <v>181</v>
      </c>
      <c r="E1503" s="192" t="s">
        <v>3</v>
      </c>
      <c r="F1503" s="193" t="s">
        <v>184</v>
      </c>
      <c r="H1503" s="194">
        <v>70.228</v>
      </c>
      <c r="L1503" s="191"/>
      <c r="M1503" s="219"/>
      <c r="N1503" s="220"/>
      <c r="O1503" s="220"/>
      <c r="P1503" s="220"/>
      <c r="Q1503" s="220"/>
      <c r="R1503" s="220"/>
      <c r="S1503" s="220"/>
      <c r="T1503" s="221"/>
      <c r="AT1503" s="192" t="s">
        <v>181</v>
      </c>
      <c r="AU1503" s="192" t="s">
        <v>179</v>
      </c>
      <c r="AV1503" s="190" t="s">
        <v>178</v>
      </c>
      <c r="AW1503" s="190" t="s">
        <v>36</v>
      </c>
      <c r="AX1503" s="190" t="s">
        <v>83</v>
      </c>
      <c r="AY1503" s="192" t="s">
        <v>171</v>
      </c>
    </row>
    <row r="1504" spans="1:31" s="92" customFormat="1" ht="6.95" customHeight="1">
      <c r="A1504" s="89"/>
      <c r="B1504" s="113"/>
      <c r="C1504" s="114"/>
      <c r="D1504" s="114"/>
      <c r="E1504" s="114"/>
      <c r="F1504" s="114"/>
      <c r="G1504" s="114"/>
      <c r="H1504" s="114"/>
      <c r="I1504" s="114"/>
      <c r="J1504" s="114"/>
      <c r="K1504" s="114"/>
      <c r="L1504" s="90"/>
      <c r="M1504" s="89"/>
      <c r="O1504" s="89"/>
      <c r="P1504" s="89"/>
      <c r="Q1504" s="89"/>
      <c r="R1504" s="89"/>
      <c r="S1504" s="89"/>
      <c r="T1504" s="89"/>
      <c r="U1504" s="89"/>
      <c r="V1504" s="89"/>
      <c r="W1504" s="89"/>
      <c r="X1504" s="89"/>
      <c r="Y1504" s="89"/>
      <c r="Z1504" s="89"/>
      <c r="AA1504" s="89"/>
      <c r="AB1504" s="89"/>
      <c r="AC1504" s="89"/>
      <c r="AD1504" s="89"/>
      <c r="AE1504" s="89"/>
    </row>
  </sheetData>
  <sheetProtection password="E886" sheet="1" objects="1" scenarios="1"/>
  <autoFilter ref="C100:K1503"/>
  <mergeCells count="9">
    <mergeCell ref="E50:H50"/>
    <mergeCell ref="E91:H91"/>
    <mergeCell ref="E93:H9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9"/>
  <sheetViews>
    <sheetView showGridLines="0" workbookViewId="0" topLeftCell="A1">
      <selection activeCell="G92" sqref="G92"/>
    </sheetView>
  </sheetViews>
  <sheetFormatPr defaultColWidth="9.140625" defaultRowHeight="12"/>
  <cols>
    <col min="1" max="1" width="8.28125" style="81" customWidth="1"/>
    <col min="2" max="2" width="1.1484375" style="81" customWidth="1"/>
    <col min="3" max="3" width="5.140625" style="81" customWidth="1"/>
    <col min="4" max="4" width="4.28125" style="81" customWidth="1"/>
    <col min="5" max="5" width="17.140625" style="81" customWidth="1"/>
    <col min="6" max="6" width="100.8515625" style="81" customWidth="1"/>
    <col min="7" max="7" width="7.421875" style="81" customWidth="1"/>
    <col min="8" max="8" width="14.00390625" style="81" customWidth="1"/>
    <col min="9" max="9" width="15.8515625" style="81" customWidth="1"/>
    <col min="10" max="11" width="22.28125" style="81" customWidth="1"/>
    <col min="12" max="12" width="9.28125" style="81" customWidth="1"/>
    <col min="13" max="13" width="10.8515625" style="81" hidden="1" customWidth="1"/>
    <col min="14" max="14" width="9.28125" style="81" hidden="1" customWidth="1"/>
    <col min="15" max="20" width="14.140625" style="81" hidden="1" customWidth="1"/>
    <col min="21" max="21" width="16.28125" style="81" hidden="1" customWidth="1"/>
    <col min="22" max="22" width="12.28125" style="81" customWidth="1"/>
    <col min="23" max="23" width="16.28125" style="81" customWidth="1"/>
    <col min="24" max="24" width="12.28125" style="81" customWidth="1"/>
    <col min="25" max="25" width="15.00390625" style="81" customWidth="1"/>
    <col min="26" max="26" width="11.00390625" style="81" customWidth="1"/>
    <col min="27" max="27" width="15.00390625" style="81" customWidth="1"/>
    <col min="28" max="28" width="16.28125" style="81" customWidth="1"/>
    <col min="29" max="29" width="11.00390625" style="81" customWidth="1"/>
    <col min="30" max="30" width="15.00390625" style="81" customWidth="1"/>
    <col min="31" max="31" width="16.28125" style="81" customWidth="1"/>
    <col min="32" max="43" width="9.28125" style="81" customWidth="1"/>
    <col min="44" max="65" width="9.28125" style="81" hidden="1" customWidth="1"/>
    <col min="66" max="16384" width="9.28125" style="81" customWidth="1"/>
  </cols>
  <sheetData>
    <row r="1" ht="12"/>
    <row r="2" spans="12:46" ht="36.95" customHeight="1">
      <c r="L2" s="375" t="s">
        <v>6</v>
      </c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82" t="s">
        <v>87</v>
      </c>
    </row>
    <row r="3" spans="2:46" ht="6.95" customHeight="1">
      <c r="B3" s="83"/>
      <c r="C3" s="84"/>
      <c r="D3" s="84"/>
      <c r="E3" s="84"/>
      <c r="F3" s="84"/>
      <c r="G3" s="84"/>
      <c r="H3" s="84"/>
      <c r="I3" s="84"/>
      <c r="J3" s="84"/>
      <c r="K3" s="84"/>
      <c r="L3" s="85"/>
      <c r="AT3" s="82" t="s">
        <v>83</v>
      </c>
    </row>
    <row r="4" spans="2:46" ht="24.95" customHeight="1">
      <c r="B4" s="85"/>
      <c r="D4" s="86" t="s">
        <v>127</v>
      </c>
      <c r="L4" s="85"/>
      <c r="M4" s="87" t="s">
        <v>11</v>
      </c>
      <c r="AT4" s="82" t="s">
        <v>4</v>
      </c>
    </row>
    <row r="5" spans="2:12" ht="6.95" customHeight="1">
      <c r="B5" s="85"/>
      <c r="L5" s="85"/>
    </row>
    <row r="6" spans="2:12" ht="12" customHeight="1">
      <c r="B6" s="85"/>
      <c r="D6" s="88" t="s">
        <v>17</v>
      </c>
      <c r="L6" s="85"/>
    </row>
    <row r="7" spans="2:12" ht="16.5" customHeight="1">
      <c r="B7" s="85"/>
      <c r="E7" s="373" t="str">
        <f>'Rekapitulace stavby'!K6</f>
        <v>Domov ve Věži - Komunitní bydlení II</v>
      </c>
      <c r="F7" s="374"/>
      <c r="G7" s="374"/>
      <c r="H7" s="374"/>
      <c r="L7" s="85"/>
    </row>
    <row r="8" spans="1:31" s="92" customFormat="1" ht="12" customHeight="1">
      <c r="A8" s="89"/>
      <c r="B8" s="90"/>
      <c r="C8" s="89"/>
      <c r="D8" s="88" t="s">
        <v>128</v>
      </c>
      <c r="E8" s="89"/>
      <c r="F8" s="89"/>
      <c r="G8" s="89"/>
      <c r="H8" s="89"/>
      <c r="I8" s="89"/>
      <c r="J8" s="89"/>
      <c r="K8" s="89"/>
      <c r="L8" s="91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</row>
    <row r="9" spans="1:31" s="92" customFormat="1" ht="16.5" customHeight="1">
      <c r="A9" s="89"/>
      <c r="B9" s="90"/>
      <c r="C9" s="89"/>
      <c r="D9" s="89"/>
      <c r="E9" s="371" t="s">
        <v>1854</v>
      </c>
      <c r="F9" s="372"/>
      <c r="G9" s="372"/>
      <c r="H9" s="372"/>
      <c r="I9" s="89"/>
      <c r="J9" s="89"/>
      <c r="K9" s="89"/>
      <c r="L9" s="91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</row>
    <row r="10" spans="1:31" s="92" customFormat="1" ht="12">
      <c r="A10" s="89"/>
      <c r="B10" s="90"/>
      <c r="C10" s="89"/>
      <c r="D10" s="89"/>
      <c r="E10" s="89"/>
      <c r="F10" s="89"/>
      <c r="G10" s="89"/>
      <c r="H10" s="89"/>
      <c r="I10" s="89"/>
      <c r="J10" s="89"/>
      <c r="K10" s="89"/>
      <c r="L10" s="91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</row>
    <row r="11" spans="1:31" s="92" customFormat="1" ht="12" customHeight="1">
      <c r="A11" s="89"/>
      <c r="B11" s="90"/>
      <c r="C11" s="89"/>
      <c r="D11" s="88" t="s">
        <v>19</v>
      </c>
      <c r="E11" s="89"/>
      <c r="F11" s="93" t="s">
        <v>3</v>
      </c>
      <c r="G11" s="89"/>
      <c r="H11" s="89"/>
      <c r="I11" s="88" t="s">
        <v>20</v>
      </c>
      <c r="J11" s="93" t="s">
        <v>3</v>
      </c>
      <c r="K11" s="89"/>
      <c r="L11" s="91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</row>
    <row r="12" spans="1:31" s="92" customFormat="1" ht="12" customHeight="1">
      <c r="A12" s="89"/>
      <c r="B12" s="90"/>
      <c r="C12" s="89"/>
      <c r="D12" s="88" t="s">
        <v>21</v>
      </c>
      <c r="E12" s="89"/>
      <c r="F12" s="93" t="s">
        <v>22</v>
      </c>
      <c r="G12" s="89"/>
      <c r="H12" s="89"/>
      <c r="I12" s="88" t="s">
        <v>23</v>
      </c>
      <c r="J12" s="94">
        <f>'Rekapitulace stavby'!AN8</f>
        <v>44315</v>
      </c>
      <c r="K12" s="89"/>
      <c r="L12" s="91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</row>
    <row r="13" spans="1:31" s="92" customFormat="1" ht="10.9" customHeight="1">
      <c r="A13" s="89"/>
      <c r="B13" s="90"/>
      <c r="C13" s="89"/>
      <c r="D13" s="89"/>
      <c r="E13" s="89"/>
      <c r="F13" s="89"/>
      <c r="G13" s="89"/>
      <c r="H13" s="89"/>
      <c r="I13" s="89"/>
      <c r="J13" s="89"/>
      <c r="K13" s="89"/>
      <c r="L13" s="91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</row>
    <row r="14" spans="1:31" s="92" customFormat="1" ht="12" customHeight="1">
      <c r="A14" s="89"/>
      <c r="B14" s="90"/>
      <c r="C14" s="89"/>
      <c r="D14" s="88" t="s">
        <v>24</v>
      </c>
      <c r="E14" s="89"/>
      <c r="F14" s="89"/>
      <c r="G14" s="89"/>
      <c r="H14" s="89"/>
      <c r="I14" s="88" t="s">
        <v>25</v>
      </c>
      <c r="J14" s="93" t="s">
        <v>26</v>
      </c>
      <c r="K14" s="89"/>
      <c r="L14" s="91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</row>
    <row r="15" spans="1:31" s="92" customFormat="1" ht="18" customHeight="1">
      <c r="A15" s="89"/>
      <c r="B15" s="90"/>
      <c r="C15" s="89"/>
      <c r="D15" s="89"/>
      <c r="E15" s="93" t="s">
        <v>27</v>
      </c>
      <c r="F15" s="89"/>
      <c r="G15" s="89"/>
      <c r="H15" s="89"/>
      <c r="I15" s="88" t="s">
        <v>28</v>
      </c>
      <c r="J15" s="93" t="s">
        <v>29</v>
      </c>
      <c r="K15" s="89"/>
      <c r="L15" s="91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</row>
    <row r="16" spans="1:31" s="92" customFormat="1" ht="6.95" customHeight="1">
      <c r="A16" s="89"/>
      <c r="B16" s="90"/>
      <c r="C16" s="89"/>
      <c r="D16" s="89"/>
      <c r="E16" s="89"/>
      <c r="F16" s="89"/>
      <c r="G16" s="89"/>
      <c r="H16" s="89"/>
      <c r="I16" s="89"/>
      <c r="J16" s="89"/>
      <c r="K16" s="89"/>
      <c r="L16" s="91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</row>
    <row r="17" spans="1:31" s="92" customFormat="1" ht="12" customHeight="1">
      <c r="A17" s="89"/>
      <c r="B17" s="90"/>
      <c r="C17" s="89"/>
      <c r="D17" s="88" t="s">
        <v>30</v>
      </c>
      <c r="E17" s="89"/>
      <c r="F17" s="89"/>
      <c r="G17" s="89"/>
      <c r="H17" s="89"/>
      <c r="I17" s="88" t="s">
        <v>25</v>
      </c>
      <c r="J17" s="80" t="str">
        <f>'Rekapitulace stavby'!AN13</f>
        <v>Vyplň údaj</v>
      </c>
      <c r="K17" s="89"/>
      <c r="L17" s="91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</row>
    <row r="18" spans="1:31" s="92" customFormat="1" ht="18" customHeight="1">
      <c r="A18" s="89"/>
      <c r="B18" s="90"/>
      <c r="C18" s="89"/>
      <c r="D18" s="89"/>
      <c r="E18" s="377" t="str">
        <f>'Rekapitulace stavby'!E14</f>
        <v>Vyplň údaj</v>
      </c>
      <c r="F18" s="378"/>
      <c r="G18" s="378"/>
      <c r="H18" s="378"/>
      <c r="I18" s="88" t="s">
        <v>28</v>
      </c>
      <c r="J18" s="80" t="str">
        <f>'Rekapitulace stavby'!AN14</f>
        <v>Vyplň údaj</v>
      </c>
      <c r="K18" s="89"/>
      <c r="L18" s="91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</row>
    <row r="19" spans="1:31" s="92" customFormat="1" ht="6.95" customHeight="1">
      <c r="A19" s="89"/>
      <c r="B19" s="90"/>
      <c r="C19" s="89"/>
      <c r="D19" s="89"/>
      <c r="E19" s="89"/>
      <c r="F19" s="89"/>
      <c r="G19" s="89"/>
      <c r="H19" s="89"/>
      <c r="I19" s="89"/>
      <c r="J19" s="89"/>
      <c r="K19" s="89"/>
      <c r="L19" s="91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</row>
    <row r="20" spans="1:31" s="92" customFormat="1" ht="12" customHeight="1">
      <c r="A20" s="89"/>
      <c r="B20" s="90"/>
      <c r="C20" s="89"/>
      <c r="D20" s="88" t="s">
        <v>32</v>
      </c>
      <c r="E20" s="89"/>
      <c r="F20" s="89"/>
      <c r="G20" s="89"/>
      <c r="H20" s="89"/>
      <c r="I20" s="88" t="s">
        <v>25</v>
      </c>
      <c r="J20" s="93" t="s">
        <v>33</v>
      </c>
      <c r="K20" s="89"/>
      <c r="L20" s="91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</row>
    <row r="21" spans="1:31" s="92" customFormat="1" ht="18" customHeight="1">
      <c r="A21" s="89"/>
      <c r="B21" s="90"/>
      <c r="C21" s="89"/>
      <c r="D21" s="89"/>
      <c r="E21" s="93" t="s">
        <v>34</v>
      </c>
      <c r="F21" s="89"/>
      <c r="G21" s="89"/>
      <c r="H21" s="89"/>
      <c r="I21" s="88" t="s">
        <v>28</v>
      </c>
      <c r="J21" s="93" t="s">
        <v>35</v>
      </c>
      <c r="K21" s="89"/>
      <c r="L21" s="91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</row>
    <row r="22" spans="1:31" s="92" customFormat="1" ht="6.95" customHeight="1">
      <c r="A22" s="89"/>
      <c r="B22" s="90"/>
      <c r="C22" s="89"/>
      <c r="D22" s="89"/>
      <c r="E22" s="89"/>
      <c r="F22" s="89"/>
      <c r="G22" s="89"/>
      <c r="H22" s="89"/>
      <c r="I22" s="89"/>
      <c r="J22" s="89"/>
      <c r="K22" s="89"/>
      <c r="L22" s="91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</row>
    <row r="23" spans="1:31" s="92" customFormat="1" ht="12" customHeight="1">
      <c r="A23" s="89"/>
      <c r="B23" s="90"/>
      <c r="C23" s="89"/>
      <c r="D23" s="88" t="s">
        <v>37</v>
      </c>
      <c r="E23" s="89"/>
      <c r="F23" s="89"/>
      <c r="G23" s="89"/>
      <c r="H23" s="89"/>
      <c r="I23" s="88" t="s">
        <v>25</v>
      </c>
      <c r="J23" s="93" t="str">
        <f>IF('Rekapitulace stavby'!AN19="","",'Rekapitulace stavby'!AN19)</f>
        <v/>
      </c>
      <c r="K23" s="89"/>
      <c r="L23" s="91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</row>
    <row r="24" spans="1:31" s="92" customFormat="1" ht="18" customHeight="1">
      <c r="A24" s="89"/>
      <c r="B24" s="90"/>
      <c r="C24" s="89"/>
      <c r="D24" s="89"/>
      <c r="E24" s="93" t="str">
        <f>IF('Rekapitulace stavby'!E20="","",'Rekapitulace stavby'!E20)</f>
        <v xml:space="preserve"> </v>
      </c>
      <c r="F24" s="89"/>
      <c r="G24" s="89"/>
      <c r="H24" s="89"/>
      <c r="I24" s="88" t="s">
        <v>28</v>
      </c>
      <c r="J24" s="93" t="str">
        <f>IF('Rekapitulace stavby'!AN20="","",'Rekapitulace stavby'!AN20)</f>
        <v/>
      </c>
      <c r="K24" s="89"/>
      <c r="L24" s="91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</row>
    <row r="25" spans="1:31" s="92" customFormat="1" ht="6.95" customHeight="1">
      <c r="A25" s="89"/>
      <c r="B25" s="90"/>
      <c r="C25" s="89"/>
      <c r="D25" s="89"/>
      <c r="E25" s="89"/>
      <c r="F25" s="89"/>
      <c r="G25" s="89"/>
      <c r="H25" s="89"/>
      <c r="I25" s="89"/>
      <c r="J25" s="89"/>
      <c r="K25" s="89"/>
      <c r="L25" s="91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</row>
    <row r="26" spans="1:31" s="92" customFormat="1" ht="12" customHeight="1">
      <c r="A26" s="89"/>
      <c r="B26" s="90"/>
      <c r="C26" s="89"/>
      <c r="D26" s="88" t="s">
        <v>39</v>
      </c>
      <c r="E26" s="89"/>
      <c r="F26" s="89"/>
      <c r="G26" s="89"/>
      <c r="H26" s="89"/>
      <c r="I26" s="89"/>
      <c r="J26" s="89"/>
      <c r="K26" s="89"/>
      <c r="L26" s="91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</row>
    <row r="27" spans="1:31" s="98" customFormat="1" ht="16.5" customHeight="1">
      <c r="A27" s="95"/>
      <c r="B27" s="96"/>
      <c r="C27" s="95"/>
      <c r="D27" s="95"/>
      <c r="E27" s="379" t="s">
        <v>3</v>
      </c>
      <c r="F27" s="379"/>
      <c r="G27" s="379"/>
      <c r="H27" s="37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92" customFormat="1" ht="6.95" customHeight="1">
      <c r="A28" s="89"/>
      <c r="B28" s="90"/>
      <c r="C28" s="89"/>
      <c r="D28" s="89"/>
      <c r="E28" s="89"/>
      <c r="F28" s="89"/>
      <c r="G28" s="89"/>
      <c r="H28" s="89"/>
      <c r="I28" s="89"/>
      <c r="J28" s="89"/>
      <c r="K28" s="89"/>
      <c r="L28" s="91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</row>
    <row r="29" spans="1:31" s="92" customFormat="1" ht="6.95" customHeight="1">
      <c r="A29" s="89"/>
      <c r="B29" s="90"/>
      <c r="C29" s="89"/>
      <c r="D29" s="99"/>
      <c r="E29" s="99"/>
      <c r="F29" s="99"/>
      <c r="G29" s="99"/>
      <c r="H29" s="99"/>
      <c r="I29" s="99"/>
      <c r="J29" s="99"/>
      <c r="K29" s="99"/>
      <c r="L29" s="91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</row>
    <row r="30" spans="1:31" s="92" customFormat="1" ht="25.35" customHeight="1">
      <c r="A30" s="89"/>
      <c r="B30" s="90"/>
      <c r="C30" s="89"/>
      <c r="D30" s="100" t="s">
        <v>41</v>
      </c>
      <c r="E30" s="89"/>
      <c r="F30" s="89"/>
      <c r="G30" s="89"/>
      <c r="H30" s="89"/>
      <c r="I30" s="89"/>
      <c r="J30" s="101">
        <f>ROUND(J86,2)</f>
        <v>0</v>
      </c>
      <c r="K30" s="89"/>
      <c r="L30" s="91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</row>
    <row r="31" spans="1:31" s="92" customFormat="1" ht="6.95" customHeight="1">
      <c r="A31" s="89"/>
      <c r="B31" s="90"/>
      <c r="C31" s="89"/>
      <c r="D31" s="99"/>
      <c r="E31" s="99"/>
      <c r="F31" s="99"/>
      <c r="G31" s="99"/>
      <c r="H31" s="99"/>
      <c r="I31" s="99"/>
      <c r="J31" s="99"/>
      <c r="K31" s="99"/>
      <c r="L31" s="91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</row>
    <row r="32" spans="1:31" s="92" customFormat="1" ht="14.45" customHeight="1">
      <c r="A32" s="89"/>
      <c r="B32" s="90"/>
      <c r="C32" s="89"/>
      <c r="D32" s="89"/>
      <c r="E32" s="89"/>
      <c r="F32" s="102" t="s">
        <v>43</v>
      </c>
      <c r="G32" s="89"/>
      <c r="H32" s="89"/>
      <c r="I32" s="102" t="s">
        <v>42</v>
      </c>
      <c r="J32" s="102" t="s">
        <v>44</v>
      </c>
      <c r="K32" s="89"/>
      <c r="L32" s="91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</row>
    <row r="33" spans="1:31" s="92" customFormat="1" ht="14.45" customHeight="1">
      <c r="A33" s="89"/>
      <c r="B33" s="90"/>
      <c r="C33" s="89"/>
      <c r="D33" s="103" t="s">
        <v>45</v>
      </c>
      <c r="E33" s="88" t="s">
        <v>46</v>
      </c>
      <c r="F33" s="104">
        <f>ROUND((SUM(BE86:BE268)),2)</f>
        <v>0</v>
      </c>
      <c r="G33" s="89"/>
      <c r="H33" s="89"/>
      <c r="I33" s="105">
        <v>0.21</v>
      </c>
      <c r="J33" s="104">
        <f>ROUND(((SUM(BE86:BE268))*I33),2)</f>
        <v>0</v>
      </c>
      <c r="K33" s="89"/>
      <c r="L33" s="91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</row>
    <row r="34" spans="1:31" s="92" customFormat="1" ht="14.45" customHeight="1">
      <c r="A34" s="89"/>
      <c r="B34" s="90"/>
      <c r="C34" s="89"/>
      <c r="D34" s="89"/>
      <c r="E34" s="88" t="s">
        <v>47</v>
      </c>
      <c r="F34" s="104">
        <f>ROUND((SUM(BF86:BF268)),2)</f>
        <v>0</v>
      </c>
      <c r="G34" s="89"/>
      <c r="H34" s="89"/>
      <c r="I34" s="105">
        <v>0.15</v>
      </c>
      <c r="J34" s="104">
        <f>ROUND(((SUM(BF86:BF268))*I34),2)</f>
        <v>0</v>
      </c>
      <c r="K34" s="89"/>
      <c r="L34" s="91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</row>
    <row r="35" spans="1:31" s="92" customFormat="1" ht="14.45" customHeight="1">
      <c r="A35" s="89"/>
      <c r="B35" s="90"/>
      <c r="C35" s="89"/>
      <c r="D35" s="89"/>
      <c r="E35" s="88" t="s">
        <v>48</v>
      </c>
      <c r="F35" s="104">
        <f>ROUND((SUM(BG86:BG268)),2)</f>
        <v>0</v>
      </c>
      <c r="G35" s="89"/>
      <c r="H35" s="89"/>
      <c r="I35" s="105">
        <v>0.21</v>
      </c>
      <c r="J35" s="104">
        <f>0</f>
        <v>0</v>
      </c>
      <c r="K35" s="89"/>
      <c r="L35" s="91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</row>
    <row r="36" spans="1:31" s="92" customFormat="1" ht="14.45" customHeight="1">
      <c r="A36" s="89"/>
      <c r="B36" s="90"/>
      <c r="C36" s="89"/>
      <c r="D36" s="89"/>
      <c r="E36" s="88" t="s">
        <v>49</v>
      </c>
      <c r="F36" s="104">
        <f>ROUND((SUM(BH86:BH268)),2)</f>
        <v>0</v>
      </c>
      <c r="G36" s="89"/>
      <c r="H36" s="89"/>
      <c r="I36" s="105">
        <v>0.15</v>
      </c>
      <c r="J36" s="104">
        <f>0</f>
        <v>0</v>
      </c>
      <c r="K36" s="89"/>
      <c r="L36" s="91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</row>
    <row r="37" spans="1:31" s="92" customFormat="1" ht="14.45" customHeight="1">
      <c r="A37" s="89"/>
      <c r="B37" s="90"/>
      <c r="C37" s="89"/>
      <c r="D37" s="89"/>
      <c r="E37" s="88" t="s">
        <v>50</v>
      </c>
      <c r="F37" s="104">
        <f>ROUND((SUM(BI86:BI268)),2)</f>
        <v>0</v>
      </c>
      <c r="G37" s="89"/>
      <c r="H37" s="89"/>
      <c r="I37" s="105">
        <v>0</v>
      </c>
      <c r="J37" s="104">
        <f>0</f>
        <v>0</v>
      </c>
      <c r="K37" s="89"/>
      <c r="L37" s="91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</row>
    <row r="38" spans="1:31" s="92" customFormat="1" ht="6.95" customHeight="1">
      <c r="A38" s="89"/>
      <c r="B38" s="90"/>
      <c r="C38" s="89"/>
      <c r="D38" s="89"/>
      <c r="E38" s="89"/>
      <c r="F38" s="89"/>
      <c r="G38" s="89"/>
      <c r="H38" s="89"/>
      <c r="I38" s="89"/>
      <c r="J38" s="89"/>
      <c r="K38" s="89"/>
      <c r="L38" s="91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</row>
    <row r="39" spans="1:31" s="92" customFormat="1" ht="25.35" customHeight="1">
      <c r="A39" s="89"/>
      <c r="B39" s="90"/>
      <c r="C39" s="106"/>
      <c r="D39" s="107" t="s">
        <v>51</v>
      </c>
      <c r="E39" s="108"/>
      <c r="F39" s="108"/>
      <c r="G39" s="109" t="s">
        <v>52</v>
      </c>
      <c r="H39" s="110" t="s">
        <v>53</v>
      </c>
      <c r="I39" s="108"/>
      <c r="J39" s="111">
        <f>SUM(J30:J37)</f>
        <v>0</v>
      </c>
      <c r="K39" s="112"/>
      <c r="L39" s="91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</row>
    <row r="40" spans="1:31" s="92" customFormat="1" ht="14.45" customHeight="1">
      <c r="A40" s="89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91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</row>
    <row r="44" spans="1:31" s="92" customFormat="1" ht="6.95" customHeight="1">
      <c r="A44" s="89"/>
      <c r="B44" s="115"/>
      <c r="C44" s="116"/>
      <c r="D44" s="116"/>
      <c r="E44" s="116"/>
      <c r="F44" s="116"/>
      <c r="G44" s="116"/>
      <c r="H44" s="116"/>
      <c r="I44" s="116"/>
      <c r="J44" s="116"/>
      <c r="K44" s="116"/>
      <c r="L44" s="91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</row>
    <row r="45" spans="1:31" s="92" customFormat="1" ht="24.95" customHeight="1">
      <c r="A45" s="89"/>
      <c r="B45" s="90"/>
      <c r="C45" s="86" t="s">
        <v>130</v>
      </c>
      <c r="D45" s="89"/>
      <c r="E45" s="89"/>
      <c r="F45" s="89"/>
      <c r="G45" s="89"/>
      <c r="H45" s="89"/>
      <c r="I45" s="89"/>
      <c r="J45" s="89"/>
      <c r="K45" s="89"/>
      <c r="L45" s="91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</row>
    <row r="46" spans="1:31" s="92" customFormat="1" ht="6.95" customHeight="1">
      <c r="A46" s="89"/>
      <c r="B46" s="90"/>
      <c r="C46" s="89"/>
      <c r="D46" s="89"/>
      <c r="E46" s="89"/>
      <c r="F46" s="89"/>
      <c r="G46" s="89"/>
      <c r="H46" s="89"/>
      <c r="I46" s="89"/>
      <c r="J46" s="89"/>
      <c r="K46" s="89"/>
      <c r="L46" s="91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</row>
    <row r="47" spans="1:31" s="92" customFormat="1" ht="12" customHeight="1">
      <c r="A47" s="89"/>
      <c r="B47" s="90"/>
      <c r="C47" s="88" t="s">
        <v>17</v>
      </c>
      <c r="D47" s="89"/>
      <c r="E47" s="89"/>
      <c r="F47" s="89"/>
      <c r="G47" s="89"/>
      <c r="H47" s="89"/>
      <c r="I47" s="89"/>
      <c r="J47" s="89"/>
      <c r="K47" s="89"/>
      <c r="L47" s="91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</row>
    <row r="48" spans="1:31" s="92" customFormat="1" ht="16.5" customHeight="1">
      <c r="A48" s="89"/>
      <c r="B48" s="90"/>
      <c r="C48" s="89"/>
      <c r="D48" s="89"/>
      <c r="E48" s="373" t="str">
        <f>E7</f>
        <v>Domov ve Věži - Komunitní bydlení II</v>
      </c>
      <c r="F48" s="374"/>
      <c r="G48" s="374"/>
      <c r="H48" s="374"/>
      <c r="I48" s="89"/>
      <c r="J48" s="89"/>
      <c r="K48" s="89"/>
      <c r="L48" s="91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</row>
    <row r="49" spans="1:31" s="92" customFormat="1" ht="12" customHeight="1">
      <c r="A49" s="89"/>
      <c r="B49" s="90"/>
      <c r="C49" s="88" t="s">
        <v>128</v>
      </c>
      <c r="D49" s="89"/>
      <c r="E49" s="89"/>
      <c r="F49" s="89"/>
      <c r="G49" s="89"/>
      <c r="H49" s="89"/>
      <c r="I49" s="89"/>
      <c r="J49" s="89"/>
      <c r="K49" s="89"/>
      <c r="L49" s="91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</row>
    <row r="50" spans="1:31" s="92" customFormat="1" ht="16.5" customHeight="1">
      <c r="A50" s="89"/>
      <c r="B50" s="90"/>
      <c r="C50" s="89"/>
      <c r="D50" s="89"/>
      <c r="E50" s="371" t="str">
        <f>E9</f>
        <v>SO 01.1. - Elektroinstalace</v>
      </c>
      <c r="F50" s="372"/>
      <c r="G50" s="372"/>
      <c r="H50" s="372"/>
      <c r="I50" s="89"/>
      <c r="J50" s="89"/>
      <c r="K50" s="89"/>
      <c r="L50" s="91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</row>
    <row r="51" spans="1:31" s="92" customFormat="1" ht="6.95" customHeight="1">
      <c r="A51" s="89"/>
      <c r="B51" s="90"/>
      <c r="C51" s="89"/>
      <c r="D51" s="89"/>
      <c r="E51" s="89"/>
      <c r="F51" s="89"/>
      <c r="G51" s="89"/>
      <c r="H51" s="89"/>
      <c r="I51" s="89"/>
      <c r="J51" s="89"/>
      <c r="K51" s="89"/>
      <c r="L51" s="91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</row>
    <row r="52" spans="1:31" s="92" customFormat="1" ht="12" customHeight="1">
      <c r="A52" s="89"/>
      <c r="B52" s="90"/>
      <c r="C52" s="88" t="s">
        <v>21</v>
      </c>
      <c r="D52" s="89"/>
      <c r="E52" s="89"/>
      <c r="F52" s="93" t="str">
        <f>F12</f>
        <v>Obec Věž</v>
      </c>
      <c r="G52" s="89"/>
      <c r="H52" s="89"/>
      <c r="I52" s="88" t="s">
        <v>23</v>
      </c>
      <c r="J52" s="94">
        <f>IF(J12="","",J12)</f>
        <v>44315</v>
      </c>
      <c r="K52" s="89"/>
      <c r="L52" s="91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</row>
    <row r="53" spans="1:31" s="92" customFormat="1" ht="6.95" customHeight="1">
      <c r="A53" s="89"/>
      <c r="B53" s="90"/>
      <c r="C53" s="89"/>
      <c r="D53" s="89"/>
      <c r="E53" s="89"/>
      <c r="F53" s="89"/>
      <c r="G53" s="89"/>
      <c r="H53" s="89"/>
      <c r="I53" s="89"/>
      <c r="J53" s="89"/>
      <c r="K53" s="89"/>
      <c r="L53" s="91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</row>
    <row r="54" spans="1:31" s="92" customFormat="1" ht="40.15" customHeight="1">
      <c r="A54" s="89"/>
      <c r="B54" s="90"/>
      <c r="C54" s="88" t="s">
        <v>24</v>
      </c>
      <c r="D54" s="89"/>
      <c r="E54" s="89"/>
      <c r="F54" s="93" t="str">
        <f>E15</f>
        <v xml:space="preserve">Kraj Vysočina, Žižkova 1882/57, 587 33 Jihlava </v>
      </c>
      <c r="G54" s="89"/>
      <c r="H54" s="89"/>
      <c r="I54" s="88" t="s">
        <v>32</v>
      </c>
      <c r="J54" s="117" t="str">
        <f>E21</f>
        <v>INVENTE s.r.o., Žerotínova 483/1, 370 04 Č. Buděj.</v>
      </c>
      <c r="K54" s="89"/>
      <c r="L54" s="91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</row>
    <row r="55" spans="1:31" s="92" customFormat="1" ht="15.2" customHeight="1">
      <c r="A55" s="89"/>
      <c r="B55" s="90"/>
      <c r="C55" s="88" t="s">
        <v>30</v>
      </c>
      <c r="D55" s="89"/>
      <c r="E55" s="89"/>
      <c r="F55" s="93" t="str">
        <f>IF(E18="","",E18)</f>
        <v>Vyplň údaj</v>
      </c>
      <c r="G55" s="89"/>
      <c r="H55" s="89"/>
      <c r="I55" s="88" t="s">
        <v>37</v>
      </c>
      <c r="J55" s="117" t="str">
        <f>E24</f>
        <v xml:space="preserve"> </v>
      </c>
      <c r="K55" s="89"/>
      <c r="L55" s="91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</row>
    <row r="56" spans="1:31" s="92" customFormat="1" ht="10.35" customHeight="1">
      <c r="A56" s="89"/>
      <c r="B56" s="90"/>
      <c r="C56" s="89"/>
      <c r="D56" s="89"/>
      <c r="E56" s="89"/>
      <c r="F56" s="89"/>
      <c r="G56" s="89"/>
      <c r="H56" s="89"/>
      <c r="I56" s="89"/>
      <c r="J56" s="89"/>
      <c r="K56" s="89"/>
      <c r="L56" s="91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</row>
    <row r="57" spans="1:31" s="92" customFormat="1" ht="29.25" customHeight="1">
      <c r="A57" s="89"/>
      <c r="B57" s="90"/>
      <c r="C57" s="118" t="s">
        <v>131</v>
      </c>
      <c r="D57" s="106"/>
      <c r="E57" s="106"/>
      <c r="F57" s="106"/>
      <c r="G57" s="106"/>
      <c r="H57" s="106"/>
      <c r="I57" s="106"/>
      <c r="J57" s="119" t="s">
        <v>132</v>
      </c>
      <c r="K57" s="106"/>
      <c r="L57" s="91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</row>
    <row r="58" spans="1:31" s="92" customFormat="1" ht="10.35" customHeight="1">
      <c r="A58" s="89"/>
      <c r="B58" s="90"/>
      <c r="C58" s="89"/>
      <c r="D58" s="89"/>
      <c r="E58" s="89"/>
      <c r="F58" s="89"/>
      <c r="G58" s="89"/>
      <c r="H58" s="89"/>
      <c r="I58" s="89"/>
      <c r="J58" s="89"/>
      <c r="K58" s="89"/>
      <c r="L58" s="91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</row>
    <row r="59" spans="1:47" s="92" customFormat="1" ht="22.9" customHeight="1">
      <c r="A59" s="89"/>
      <c r="B59" s="90"/>
      <c r="C59" s="120" t="s">
        <v>73</v>
      </c>
      <c r="D59" s="89"/>
      <c r="E59" s="89"/>
      <c r="F59" s="89"/>
      <c r="G59" s="89"/>
      <c r="H59" s="89"/>
      <c r="I59" s="89"/>
      <c r="J59" s="101">
        <f>J86</f>
        <v>0</v>
      </c>
      <c r="K59" s="89"/>
      <c r="L59" s="91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U59" s="82" t="s">
        <v>133</v>
      </c>
    </row>
    <row r="60" spans="2:12" s="121" customFormat="1" ht="24.95" customHeight="1">
      <c r="B60" s="122"/>
      <c r="D60" s="123" t="s">
        <v>1855</v>
      </c>
      <c r="E60" s="124"/>
      <c r="F60" s="124"/>
      <c r="G60" s="124"/>
      <c r="H60" s="124"/>
      <c r="I60" s="124"/>
      <c r="J60" s="125">
        <f>J87</f>
        <v>0</v>
      </c>
      <c r="L60" s="122"/>
    </row>
    <row r="61" spans="2:12" s="121" customFormat="1" ht="24.95" customHeight="1">
      <c r="B61" s="122"/>
      <c r="D61" s="123" t="s">
        <v>1856</v>
      </c>
      <c r="E61" s="124"/>
      <c r="F61" s="124"/>
      <c r="G61" s="124"/>
      <c r="H61" s="124"/>
      <c r="I61" s="124"/>
      <c r="J61" s="125">
        <f>J92</f>
        <v>0</v>
      </c>
      <c r="L61" s="122"/>
    </row>
    <row r="62" spans="2:12" s="121" customFormat="1" ht="24.95" customHeight="1">
      <c r="B62" s="122"/>
      <c r="D62" s="123" t="s">
        <v>1857</v>
      </c>
      <c r="E62" s="124"/>
      <c r="F62" s="124"/>
      <c r="G62" s="124"/>
      <c r="H62" s="124"/>
      <c r="I62" s="124"/>
      <c r="J62" s="125">
        <f>J144</f>
        <v>0</v>
      </c>
      <c r="L62" s="122"/>
    </row>
    <row r="63" spans="2:12" s="121" customFormat="1" ht="24.95" customHeight="1">
      <c r="B63" s="122"/>
      <c r="D63" s="123" t="s">
        <v>1858</v>
      </c>
      <c r="E63" s="124"/>
      <c r="F63" s="124"/>
      <c r="G63" s="124"/>
      <c r="H63" s="124"/>
      <c r="I63" s="124"/>
      <c r="J63" s="125">
        <f>J153</f>
        <v>0</v>
      </c>
      <c r="L63" s="122"/>
    </row>
    <row r="64" spans="2:12" s="121" customFormat="1" ht="24.95" customHeight="1">
      <c r="B64" s="122"/>
      <c r="D64" s="123" t="s">
        <v>1859</v>
      </c>
      <c r="E64" s="124"/>
      <c r="F64" s="124"/>
      <c r="G64" s="124"/>
      <c r="H64" s="124"/>
      <c r="I64" s="124"/>
      <c r="J64" s="125">
        <f>J160</f>
        <v>0</v>
      </c>
      <c r="L64" s="122"/>
    </row>
    <row r="65" spans="2:12" s="121" customFormat="1" ht="24.95" customHeight="1">
      <c r="B65" s="122"/>
      <c r="D65" s="123" t="s">
        <v>1860</v>
      </c>
      <c r="E65" s="124"/>
      <c r="F65" s="124"/>
      <c r="G65" s="124"/>
      <c r="H65" s="124"/>
      <c r="I65" s="124"/>
      <c r="J65" s="125">
        <f>J266</f>
        <v>0</v>
      </c>
      <c r="L65" s="122"/>
    </row>
    <row r="66" spans="2:12" s="126" customFormat="1" ht="19.9" customHeight="1">
      <c r="B66" s="127"/>
      <c r="D66" s="128" t="s">
        <v>1861</v>
      </c>
      <c r="E66" s="129"/>
      <c r="F66" s="129"/>
      <c r="G66" s="129"/>
      <c r="H66" s="129"/>
      <c r="I66" s="129"/>
      <c r="J66" s="130">
        <f>J267</f>
        <v>0</v>
      </c>
      <c r="L66" s="127"/>
    </row>
    <row r="67" spans="1:31" s="92" customFormat="1" ht="21.75" customHeight="1">
      <c r="A67" s="89"/>
      <c r="B67" s="90"/>
      <c r="C67" s="89"/>
      <c r="D67" s="89"/>
      <c r="E67" s="89"/>
      <c r="F67" s="89"/>
      <c r="G67" s="89"/>
      <c r="H67" s="89"/>
      <c r="I67" s="89"/>
      <c r="J67" s="89"/>
      <c r="K67" s="89"/>
      <c r="L67" s="91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</row>
    <row r="68" spans="1:31" s="92" customFormat="1" ht="6.95" customHeight="1">
      <c r="A68" s="89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91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</row>
    <row r="72" spans="1:31" s="92" customFormat="1" ht="6.95" customHeight="1">
      <c r="A72" s="89"/>
      <c r="B72" s="115"/>
      <c r="C72" s="116"/>
      <c r="D72" s="116"/>
      <c r="E72" s="116"/>
      <c r="F72" s="116"/>
      <c r="G72" s="116"/>
      <c r="H72" s="116"/>
      <c r="I72" s="116"/>
      <c r="J72" s="116"/>
      <c r="K72" s="116"/>
      <c r="L72" s="91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</row>
    <row r="73" spans="1:31" s="92" customFormat="1" ht="24.95" customHeight="1">
      <c r="A73" s="89"/>
      <c r="B73" s="90"/>
      <c r="C73" s="86" t="s">
        <v>156</v>
      </c>
      <c r="D73" s="89"/>
      <c r="E73" s="89"/>
      <c r="F73" s="89"/>
      <c r="G73" s="89"/>
      <c r="H73" s="89"/>
      <c r="I73" s="89"/>
      <c r="J73" s="89"/>
      <c r="K73" s="89"/>
      <c r="L73" s="91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</row>
    <row r="74" spans="1:31" s="92" customFormat="1" ht="6.95" customHeight="1">
      <c r="A74" s="89"/>
      <c r="B74" s="90"/>
      <c r="C74" s="89"/>
      <c r="D74" s="89"/>
      <c r="E74" s="89"/>
      <c r="F74" s="89"/>
      <c r="G74" s="89"/>
      <c r="H74" s="89"/>
      <c r="I74" s="89"/>
      <c r="J74" s="89"/>
      <c r="K74" s="89"/>
      <c r="L74" s="91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</row>
    <row r="75" spans="1:31" s="92" customFormat="1" ht="12" customHeight="1">
      <c r="A75" s="89"/>
      <c r="B75" s="90"/>
      <c r="C75" s="88" t="s">
        <v>17</v>
      </c>
      <c r="D75" s="89"/>
      <c r="E75" s="89"/>
      <c r="F75" s="89"/>
      <c r="G75" s="89"/>
      <c r="H75" s="89"/>
      <c r="I75" s="89"/>
      <c r="J75" s="89"/>
      <c r="K75" s="89"/>
      <c r="L75" s="91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</row>
    <row r="76" spans="1:31" s="92" customFormat="1" ht="16.5" customHeight="1">
      <c r="A76" s="89"/>
      <c r="B76" s="90"/>
      <c r="C76" s="89"/>
      <c r="D76" s="89"/>
      <c r="E76" s="373" t="str">
        <f>E7</f>
        <v>Domov ve Věži - Komunitní bydlení II</v>
      </c>
      <c r="F76" s="374"/>
      <c r="G76" s="374"/>
      <c r="H76" s="374"/>
      <c r="I76" s="89"/>
      <c r="J76" s="89"/>
      <c r="K76" s="89"/>
      <c r="L76" s="91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</row>
    <row r="77" spans="1:31" s="92" customFormat="1" ht="12" customHeight="1">
      <c r="A77" s="89"/>
      <c r="B77" s="90"/>
      <c r="C77" s="88" t="s">
        <v>128</v>
      </c>
      <c r="D77" s="89"/>
      <c r="E77" s="89"/>
      <c r="F77" s="89"/>
      <c r="G77" s="89"/>
      <c r="H77" s="89"/>
      <c r="I77" s="89"/>
      <c r="J77" s="89"/>
      <c r="K77" s="89"/>
      <c r="L77" s="91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</row>
    <row r="78" spans="1:31" s="92" customFormat="1" ht="16.5" customHeight="1">
      <c r="A78" s="89"/>
      <c r="B78" s="90"/>
      <c r="C78" s="89"/>
      <c r="D78" s="89"/>
      <c r="E78" s="371" t="str">
        <f>E9</f>
        <v>SO 01.1. - Elektroinstalace</v>
      </c>
      <c r="F78" s="372"/>
      <c r="G78" s="372"/>
      <c r="H78" s="372"/>
      <c r="I78" s="89"/>
      <c r="J78" s="89"/>
      <c r="K78" s="89"/>
      <c r="L78" s="91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</row>
    <row r="79" spans="1:31" s="92" customFormat="1" ht="6.95" customHeight="1">
      <c r="A79" s="89"/>
      <c r="B79" s="90"/>
      <c r="C79" s="89"/>
      <c r="D79" s="89"/>
      <c r="E79" s="89"/>
      <c r="F79" s="89"/>
      <c r="G79" s="89"/>
      <c r="H79" s="89"/>
      <c r="I79" s="89"/>
      <c r="J79" s="89"/>
      <c r="K79" s="89"/>
      <c r="L79" s="91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</row>
    <row r="80" spans="1:31" s="92" customFormat="1" ht="12" customHeight="1">
      <c r="A80" s="89"/>
      <c r="B80" s="90"/>
      <c r="C80" s="88" t="s">
        <v>21</v>
      </c>
      <c r="D80" s="89"/>
      <c r="E80" s="89"/>
      <c r="F80" s="93" t="str">
        <f>F12</f>
        <v>Obec Věž</v>
      </c>
      <c r="G80" s="89"/>
      <c r="H80" s="89"/>
      <c r="I80" s="88" t="s">
        <v>23</v>
      </c>
      <c r="J80" s="94">
        <f>IF(J12="","",J12)</f>
        <v>44315</v>
      </c>
      <c r="K80" s="89"/>
      <c r="L80" s="91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</row>
    <row r="81" spans="1:31" s="92" customFormat="1" ht="6.95" customHeight="1">
      <c r="A81" s="89"/>
      <c r="B81" s="90"/>
      <c r="C81" s="89"/>
      <c r="D81" s="89"/>
      <c r="E81" s="89"/>
      <c r="F81" s="89"/>
      <c r="G81" s="89"/>
      <c r="H81" s="89"/>
      <c r="I81" s="89"/>
      <c r="J81" s="89"/>
      <c r="K81" s="89"/>
      <c r="L81" s="91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</row>
    <row r="82" spans="1:31" s="92" customFormat="1" ht="40.15" customHeight="1">
      <c r="A82" s="89"/>
      <c r="B82" s="90"/>
      <c r="C82" s="88" t="s">
        <v>24</v>
      </c>
      <c r="D82" s="89"/>
      <c r="E82" s="89"/>
      <c r="F82" s="93" t="str">
        <f>E15</f>
        <v xml:space="preserve">Kraj Vysočina, Žižkova 1882/57, 587 33 Jihlava </v>
      </c>
      <c r="G82" s="89"/>
      <c r="H82" s="89"/>
      <c r="I82" s="88" t="s">
        <v>32</v>
      </c>
      <c r="J82" s="117" t="str">
        <f>E21</f>
        <v>INVENTE s.r.o., Žerotínova 483/1, 370 04 Č. Buděj.</v>
      </c>
      <c r="K82" s="89"/>
      <c r="L82" s="91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</row>
    <row r="83" spans="1:31" s="92" customFormat="1" ht="15.2" customHeight="1">
      <c r="A83" s="89"/>
      <c r="B83" s="90"/>
      <c r="C83" s="88" t="s">
        <v>30</v>
      </c>
      <c r="D83" s="89"/>
      <c r="E83" s="89"/>
      <c r="F83" s="93" t="str">
        <f>IF(E18="","",E18)</f>
        <v>Vyplň údaj</v>
      </c>
      <c r="G83" s="89"/>
      <c r="H83" s="89"/>
      <c r="I83" s="88" t="s">
        <v>37</v>
      </c>
      <c r="J83" s="117" t="str">
        <f>E24</f>
        <v xml:space="preserve"> </v>
      </c>
      <c r="K83" s="89"/>
      <c r="L83" s="91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</row>
    <row r="84" spans="1:31" s="92" customFormat="1" ht="10.35" customHeight="1">
      <c r="A84" s="89"/>
      <c r="B84" s="90"/>
      <c r="C84" s="89"/>
      <c r="D84" s="89"/>
      <c r="E84" s="89"/>
      <c r="F84" s="89"/>
      <c r="G84" s="89"/>
      <c r="H84" s="89"/>
      <c r="I84" s="89"/>
      <c r="J84" s="89"/>
      <c r="K84" s="89"/>
      <c r="L84" s="91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</row>
    <row r="85" spans="1:31" s="140" customFormat="1" ht="29.25" customHeight="1">
      <c r="A85" s="131"/>
      <c r="B85" s="132"/>
      <c r="C85" s="133" t="s">
        <v>157</v>
      </c>
      <c r="D85" s="134" t="s">
        <v>60</v>
      </c>
      <c r="E85" s="134" t="s">
        <v>56</v>
      </c>
      <c r="F85" s="134" t="s">
        <v>57</v>
      </c>
      <c r="G85" s="134" t="s">
        <v>158</v>
      </c>
      <c r="H85" s="134" t="s">
        <v>159</v>
      </c>
      <c r="I85" s="134" t="s">
        <v>160</v>
      </c>
      <c r="J85" s="134" t="s">
        <v>132</v>
      </c>
      <c r="K85" s="135" t="s">
        <v>161</v>
      </c>
      <c r="L85" s="136"/>
      <c r="M85" s="137" t="s">
        <v>3</v>
      </c>
      <c r="N85" s="138" t="s">
        <v>45</v>
      </c>
      <c r="O85" s="138" t="s">
        <v>162</v>
      </c>
      <c r="P85" s="138" t="s">
        <v>163</v>
      </c>
      <c r="Q85" s="138" t="s">
        <v>164</v>
      </c>
      <c r="R85" s="138" t="s">
        <v>165</v>
      </c>
      <c r="S85" s="138" t="s">
        <v>166</v>
      </c>
      <c r="T85" s="139" t="s">
        <v>167</v>
      </c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</row>
    <row r="86" spans="1:63" s="92" customFormat="1" ht="22.9" customHeight="1">
      <c r="A86" s="89"/>
      <c r="B86" s="90"/>
      <c r="C86" s="141" t="s">
        <v>168</v>
      </c>
      <c r="D86" s="89"/>
      <c r="E86" s="89"/>
      <c r="F86" s="89"/>
      <c r="G86" s="89"/>
      <c r="H86" s="89"/>
      <c r="I86" s="89"/>
      <c r="J86" s="142">
        <f>BK86</f>
        <v>0</v>
      </c>
      <c r="K86" s="89"/>
      <c r="L86" s="90"/>
      <c r="M86" s="143"/>
      <c r="N86" s="144"/>
      <c r="O86" s="99"/>
      <c r="P86" s="145">
        <f>P87+P92+P144+P153+P160+P266</f>
        <v>0</v>
      </c>
      <c r="Q86" s="99"/>
      <c r="R86" s="145">
        <f>R87+R92+R144+R153+R160+R266</f>
        <v>0</v>
      </c>
      <c r="S86" s="99"/>
      <c r="T86" s="146">
        <f>T87+T92+T144+T153+T160+T266</f>
        <v>0</v>
      </c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T86" s="82" t="s">
        <v>74</v>
      </c>
      <c r="AU86" s="82" t="s">
        <v>133</v>
      </c>
      <c r="BK86" s="147">
        <f>BK87+BK92+BK144+BK153+BK160+BK266</f>
        <v>0</v>
      </c>
    </row>
    <row r="87" spans="2:63" s="148" customFormat="1" ht="25.9" customHeight="1">
      <c r="B87" s="149"/>
      <c r="D87" s="150" t="s">
        <v>74</v>
      </c>
      <c r="E87" s="151" t="s">
        <v>1862</v>
      </c>
      <c r="F87" s="151" t="s">
        <v>1863</v>
      </c>
      <c r="J87" s="152">
        <f>BK87</f>
        <v>0</v>
      </c>
      <c r="L87" s="149"/>
      <c r="M87" s="153"/>
      <c r="N87" s="154"/>
      <c r="O87" s="154"/>
      <c r="P87" s="155">
        <f>SUM(P88:P91)</f>
        <v>0</v>
      </c>
      <c r="Q87" s="154"/>
      <c r="R87" s="155">
        <f>SUM(R88:R91)</f>
        <v>0</v>
      </c>
      <c r="S87" s="154"/>
      <c r="T87" s="156">
        <f>SUM(T88:T91)</f>
        <v>0</v>
      </c>
      <c r="AR87" s="150" t="s">
        <v>83</v>
      </c>
      <c r="AT87" s="157" t="s">
        <v>74</v>
      </c>
      <c r="AU87" s="157" t="s">
        <v>75</v>
      </c>
      <c r="AY87" s="150" t="s">
        <v>171</v>
      </c>
      <c r="BK87" s="158">
        <f>SUM(BK88:BK91)</f>
        <v>0</v>
      </c>
    </row>
    <row r="88" spans="1:65" s="92" customFormat="1" ht="16.5" customHeight="1">
      <c r="A88" s="89"/>
      <c r="B88" s="90"/>
      <c r="C88" s="161" t="s">
        <v>83</v>
      </c>
      <c r="D88" s="161" t="s">
        <v>173</v>
      </c>
      <c r="E88" s="162" t="s">
        <v>1864</v>
      </c>
      <c r="F88" s="163" t="s">
        <v>3677</v>
      </c>
      <c r="G88" s="164" t="s">
        <v>256</v>
      </c>
      <c r="H88" s="165">
        <v>330</v>
      </c>
      <c r="I88" s="75"/>
      <c r="J88" s="166">
        <f>ROUND(I88*H88,2)</f>
        <v>0</v>
      </c>
      <c r="K88" s="163" t="s">
        <v>3</v>
      </c>
      <c r="L88" s="90"/>
      <c r="M88" s="167" t="s">
        <v>3</v>
      </c>
      <c r="N88" s="168" t="s">
        <v>47</v>
      </c>
      <c r="O88" s="169"/>
      <c r="P88" s="170">
        <f>O88*H88</f>
        <v>0</v>
      </c>
      <c r="Q88" s="170">
        <v>0</v>
      </c>
      <c r="R88" s="170">
        <f>Q88*H88</f>
        <v>0</v>
      </c>
      <c r="S88" s="170">
        <v>0</v>
      </c>
      <c r="T88" s="171">
        <f>S88*H88</f>
        <v>0</v>
      </c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R88" s="172" t="s">
        <v>178</v>
      </c>
      <c r="AT88" s="172" t="s">
        <v>173</v>
      </c>
      <c r="AU88" s="172" t="s">
        <v>83</v>
      </c>
      <c r="AY88" s="82" t="s">
        <v>171</v>
      </c>
      <c r="BE88" s="173">
        <f>IF(N88="základní",J88,0)</f>
        <v>0</v>
      </c>
      <c r="BF88" s="173">
        <f>IF(N88="snížená",J88,0)</f>
        <v>0</v>
      </c>
      <c r="BG88" s="173">
        <f>IF(N88="zákl. přenesená",J88,0)</f>
        <v>0</v>
      </c>
      <c r="BH88" s="173">
        <f>IF(N88="sníž. přenesená",J88,0)</f>
        <v>0</v>
      </c>
      <c r="BI88" s="173">
        <f>IF(N88="nulová",J88,0)</f>
        <v>0</v>
      </c>
      <c r="BJ88" s="82" t="s">
        <v>179</v>
      </c>
      <c r="BK88" s="173">
        <f>ROUND(I88*H88,2)</f>
        <v>0</v>
      </c>
      <c r="BL88" s="82" t="s">
        <v>178</v>
      </c>
      <c r="BM88" s="172" t="s">
        <v>1867</v>
      </c>
    </row>
    <row r="89" spans="1:65" s="92" customFormat="1" ht="16.5" customHeight="1">
      <c r="A89" s="89"/>
      <c r="B89" s="90"/>
      <c r="C89" s="161" t="s">
        <v>179</v>
      </c>
      <c r="D89" s="161" t="s">
        <v>173</v>
      </c>
      <c r="E89" s="162" t="s">
        <v>1868</v>
      </c>
      <c r="F89" s="163" t="s">
        <v>1865</v>
      </c>
      <c r="G89" s="164" t="s">
        <v>1866</v>
      </c>
      <c r="H89" s="165">
        <v>480</v>
      </c>
      <c r="I89" s="75"/>
      <c r="J89" s="166">
        <f>ROUND(I89*H89,2)</f>
        <v>0</v>
      </c>
      <c r="K89" s="163" t="s">
        <v>3</v>
      </c>
      <c r="L89" s="90"/>
      <c r="M89" s="167" t="s">
        <v>3</v>
      </c>
      <c r="N89" s="168" t="s">
        <v>47</v>
      </c>
      <c r="O89" s="169"/>
      <c r="P89" s="170">
        <f>O89*H89</f>
        <v>0</v>
      </c>
      <c r="Q89" s="170">
        <v>0</v>
      </c>
      <c r="R89" s="170">
        <f>Q89*H89</f>
        <v>0</v>
      </c>
      <c r="S89" s="170">
        <v>0</v>
      </c>
      <c r="T89" s="171">
        <f>S89*H89</f>
        <v>0</v>
      </c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R89" s="172" t="s">
        <v>178</v>
      </c>
      <c r="AT89" s="172" t="s">
        <v>173</v>
      </c>
      <c r="AU89" s="172" t="s">
        <v>83</v>
      </c>
      <c r="AY89" s="82" t="s">
        <v>171</v>
      </c>
      <c r="BE89" s="173">
        <f>IF(N89="základní",J89,0)</f>
        <v>0</v>
      </c>
      <c r="BF89" s="173">
        <f>IF(N89="snížená",J89,0)</f>
        <v>0</v>
      </c>
      <c r="BG89" s="173">
        <f>IF(N89="zákl. přenesená",J89,0)</f>
        <v>0</v>
      </c>
      <c r="BH89" s="173">
        <f>IF(N89="sníž. přenesená",J89,0)</f>
        <v>0</v>
      </c>
      <c r="BI89" s="173">
        <f>IF(N89="nulová",J89,0)</f>
        <v>0</v>
      </c>
      <c r="BJ89" s="82" t="s">
        <v>179</v>
      </c>
      <c r="BK89" s="173">
        <f>ROUND(I89*H89,2)</f>
        <v>0</v>
      </c>
      <c r="BL89" s="82" t="s">
        <v>178</v>
      </c>
      <c r="BM89" s="172" t="s">
        <v>1870</v>
      </c>
    </row>
    <row r="90" spans="1:65" s="92" customFormat="1" ht="16.5" customHeight="1">
      <c r="A90" s="89"/>
      <c r="B90" s="90"/>
      <c r="C90" s="161" t="s">
        <v>193</v>
      </c>
      <c r="D90" s="161" t="s">
        <v>173</v>
      </c>
      <c r="E90" s="162" t="s">
        <v>1871</v>
      </c>
      <c r="F90" s="163" t="s">
        <v>1869</v>
      </c>
      <c r="G90" s="164" t="s">
        <v>1866</v>
      </c>
      <c r="H90" s="165">
        <v>40</v>
      </c>
      <c r="I90" s="75"/>
      <c r="J90" s="166">
        <f>ROUND(I90*H90,2)</f>
        <v>0</v>
      </c>
      <c r="K90" s="163" t="s">
        <v>3</v>
      </c>
      <c r="L90" s="90"/>
      <c r="M90" s="167" t="s">
        <v>3</v>
      </c>
      <c r="N90" s="168" t="s">
        <v>47</v>
      </c>
      <c r="O90" s="169"/>
      <c r="P90" s="170">
        <f>O90*H90</f>
        <v>0</v>
      </c>
      <c r="Q90" s="170">
        <v>0</v>
      </c>
      <c r="R90" s="170">
        <f>Q90*H90</f>
        <v>0</v>
      </c>
      <c r="S90" s="170">
        <v>0</v>
      </c>
      <c r="T90" s="171">
        <f>S90*H90</f>
        <v>0</v>
      </c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R90" s="172" t="s">
        <v>178</v>
      </c>
      <c r="AT90" s="172" t="s">
        <v>173</v>
      </c>
      <c r="AU90" s="172" t="s">
        <v>83</v>
      </c>
      <c r="AY90" s="82" t="s">
        <v>171</v>
      </c>
      <c r="BE90" s="173">
        <f>IF(N90="základní",J90,0)</f>
        <v>0</v>
      </c>
      <c r="BF90" s="173">
        <f>IF(N90="snížená",J90,0)</f>
        <v>0</v>
      </c>
      <c r="BG90" s="173">
        <f>IF(N90="zákl. přenesená",J90,0)</f>
        <v>0</v>
      </c>
      <c r="BH90" s="173">
        <f>IF(N90="sníž. přenesená",J90,0)</f>
        <v>0</v>
      </c>
      <c r="BI90" s="173">
        <f>IF(N90="nulová",J90,0)</f>
        <v>0</v>
      </c>
      <c r="BJ90" s="82" t="s">
        <v>179</v>
      </c>
      <c r="BK90" s="173">
        <f>ROUND(I90*H90,2)</f>
        <v>0</v>
      </c>
      <c r="BL90" s="82" t="s">
        <v>178</v>
      </c>
      <c r="BM90" s="172" t="s">
        <v>1873</v>
      </c>
    </row>
    <row r="91" spans="1:65" s="92" customFormat="1" ht="16.5" customHeight="1">
      <c r="A91" s="89"/>
      <c r="B91" s="90"/>
      <c r="C91" s="161" t="s">
        <v>178</v>
      </c>
      <c r="D91" s="161" t="s">
        <v>173</v>
      </c>
      <c r="E91" s="162" t="s">
        <v>1874</v>
      </c>
      <c r="F91" s="163" t="s">
        <v>1872</v>
      </c>
      <c r="G91" s="164" t="s">
        <v>1866</v>
      </c>
      <c r="H91" s="165">
        <v>4</v>
      </c>
      <c r="I91" s="75"/>
      <c r="J91" s="166">
        <f>ROUND(I91*H91,2)</f>
        <v>0</v>
      </c>
      <c r="K91" s="163" t="s">
        <v>3</v>
      </c>
      <c r="L91" s="90"/>
      <c r="M91" s="167" t="s">
        <v>3</v>
      </c>
      <c r="N91" s="168" t="s">
        <v>47</v>
      </c>
      <c r="O91" s="169"/>
      <c r="P91" s="170">
        <f>O91*H91</f>
        <v>0</v>
      </c>
      <c r="Q91" s="170">
        <v>0</v>
      </c>
      <c r="R91" s="170">
        <f>Q91*H91</f>
        <v>0</v>
      </c>
      <c r="S91" s="170">
        <v>0</v>
      </c>
      <c r="T91" s="171">
        <f>S91*H91</f>
        <v>0</v>
      </c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R91" s="172" t="s">
        <v>178</v>
      </c>
      <c r="AT91" s="172" t="s">
        <v>173</v>
      </c>
      <c r="AU91" s="172" t="s">
        <v>83</v>
      </c>
      <c r="AY91" s="82" t="s">
        <v>171</v>
      </c>
      <c r="BE91" s="173">
        <f>IF(N91="základní",J91,0)</f>
        <v>0</v>
      </c>
      <c r="BF91" s="173">
        <f>IF(N91="snížená",J91,0)</f>
        <v>0</v>
      </c>
      <c r="BG91" s="173">
        <f>IF(N91="zákl. přenesená",J91,0)</f>
        <v>0</v>
      </c>
      <c r="BH91" s="173">
        <f>IF(N91="sníž. přenesená",J91,0)</f>
        <v>0</v>
      </c>
      <c r="BI91" s="173">
        <f>IF(N91="nulová",J91,0)</f>
        <v>0</v>
      </c>
      <c r="BJ91" s="82" t="s">
        <v>179</v>
      </c>
      <c r="BK91" s="173">
        <f>ROUND(I91*H91,2)</f>
        <v>0</v>
      </c>
      <c r="BL91" s="82" t="s">
        <v>178</v>
      </c>
      <c r="BM91" s="172" t="s">
        <v>1875</v>
      </c>
    </row>
    <row r="92" spans="2:63" s="148" customFormat="1" ht="25.9" customHeight="1">
      <c r="B92" s="149"/>
      <c r="D92" s="150" t="s">
        <v>74</v>
      </c>
      <c r="E92" s="151" t="s">
        <v>1876</v>
      </c>
      <c r="F92" s="151" t="s">
        <v>1877</v>
      </c>
      <c r="J92" s="152">
        <f>BK92</f>
        <v>0</v>
      </c>
      <c r="L92" s="149"/>
      <c r="M92" s="153"/>
      <c r="N92" s="154"/>
      <c r="O92" s="154"/>
      <c r="P92" s="155">
        <f>SUM(P93:P143)</f>
        <v>0</v>
      </c>
      <c r="Q92" s="154"/>
      <c r="R92" s="155">
        <f>SUM(R93:R143)</f>
        <v>0</v>
      </c>
      <c r="S92" s="154"/>
      <c r="T92" s="156">
        <f>SUM(T93:T143)</f>
        <v>0</v>
      </c>
      <c r="AR92" s="150" t="s">
        <v>83</v>
      </c>
      <c r="AT92" s="157" t="s">
        <v>74</v>
      </c>
      <c r="AU92" s="157" t="s">
        <v>75</v>
      </c>
      <c r="AY92" s="150" t="s">
        <v>171</v>
      </c>
      <c r="BK92" s="158">
        <f>SUM(BK93:BK143)</f>
        <v>0</v>
      </c>
    </row>
    <row r="93" spans="1:65" s="92" customFormat="1" ht="16.5" customHeight="1">
      <c r="A93" s="89"/>
      <c r="B93" s="90"/>
      <c r="C93" s="161" t="s">
        <v>206</v>
      </c>
      <c r="D93" s="161" t="s">
        <v>173</v>
      </c>
      <c r="E93" s="162" t="s">
        <v>1878</v>
      </c>
      <c r="F93" s="163" t="s">
        <v>1879</v>
      </c>
      <c r="G93" s="164" t="s">
        <v>1866</v>
      </c>
      <c r="H93" s="165">
        <v>1</v>
      </c>
      <c r="I93" s="75"/>
      <c r="J93" s="166">
        <f aca="true" t="shared" si="0" ref="J93:J124">ROUND(I93*H93,2)</f>
        <v>0</v>
      </c>
      <c r="K93" s="163" t="s">
        <v>3</v>
      </c>
      <c r="L93" s="90"/>
      <c r="M93" s="167" t="s">
        <v>3</v>
      </c>
      <c r="N93" s="168" t="s">
        <v>47</v>
      </c>
      <c r="O93" s="169"/>
      <c r="P93" s="170">
        <f aca="true" t="shared" si="1" ref="P93:P124">O93*H93</f>
        <v>0</v>
      </c>
      <c r="Q93" s="170">
        <v>0</v>
      </c>
      <c r="R93" s="170">
        <f aca="true" t="shared" si="2" ref="R93:R124">Q93*H93</f>
        <v>0</v>
      </c>
      <c r="S93" s="170">
        <v>0</v>
      </c>
      <c r="T93" s="171">
        <f aca="true" t="shared" si="3" ref="T93:T124">S93*H93</f>
        <v>0</v>
      </c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R93" s="172" t="s">
        <v>178</v>
      </c>
      <c r="AT93" s="172" t="s">
        <v>173</v>
      </c>
      <c r="AU93" s="172" t="s">
        <v>83</v>
      </c>
      <c r="AY93" s="82" t="s">
        <v>171</v>
      </c>
      <c r="BE93" s="173">
        <f aca="true" t="shared" si="4" ref="BE93:BE124">IF(N93="základní",J93,0)</f>
        <v>0</v>
      </c>
      <c r="BF93" s="173">
        <f aca="true" t="shared" si="5" ref="BF93:BF124">IF(N93="snížená",J93,0)</f>
        <v>0</v>
      </c>
      <c r="BG93" s="173">
        <f aca="true" t="shared" si="6" ref="BG93:BG124">IF(N93="zákl. přenesená",J93,0)</f>
        <v>0</v>
      </c>
      <c r="BH93" s="173">
        <f aca="true" t="shared" si="7" ref="BH93:BH124">IF(N93="sníž. přenesená",J93,0)</f>
        <v>0</v>
      </c>
      <c r="BI93" s="173">
        <f aca="true" t="shared" si="8" ref="BI93:BI124">IF(N93="nulová",J93,0)</f>
        <v>0</v>
      </c>
      <c r="BJ93" s="82" t="s">
        <v>179</v>
      </c>
      <c r="BK93" s="173">
        <f aca="true" t="shared" si="9" ref="BK93:BK124">ROUND(I93*H93,2)</f>
        <v>0</v>
      </c>
      <c r="BL93" s="82" t="s">
        <v>178</v>
      </c>
      <c r="BM93" s="172" t="s">
        <v>1880</v>
      </c>
    </row>
    <row r="94" spans="1:65" s="92" customFormat="1" ht="16.5" customHeight="1">
      <c r="A94" s="89"/>
      <c r="B94" s="90"/>
      <c r="C94" s="161" t="s">
        <v>210</v>
      </c>
      <c r="D94" s="161" t="s">
        <v>173</v>
      </c>
      <c r="E94" s="162" t="s">
        <v>1881</v>
      </c>
      <c r="F94" s="163" t="s">
        <v>1882</v>
      </c>
      <c r="G94" s="164" t="s">
        <v>1866</v>
      </c>
      <c r="H94" s="165">
        <v>1</v>
      </c>
      <c r="I94" s="75"/>
      <c r="J94" s="166">
        <f t="shared" si="0"/>
        <v>0</v>
      </c>
      <c r="K94" s="163" t="s">
        <v>3</v>
      </c>
      <c r="L94" s="90"/>
      <c r="M94" s="167" t="s">
        <v>3</v>
      </c>
      <c r="N94" s="168" t="s">
        <v>47</v>
      </c>
      <c r="O94" s="169"/>
      <c r="P94" s="170">
        <f t="shared" si="1"/>
        <v>0</v>
      </c>
      <c r="Q94" s="170">
        <v>0</v>
      </c>
      <c r="R94" s="170">
        <f t="shared" si="2"/>
        <v>0</v>
      </c>
      <c r="S94" s="170">
        <v>0</v>
      </c>
      <c r="T94" s="171">
        <f t="shared" si="3"/>
        <v>0</v>
      </c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R94" s="172" t="s">
        <v>178</v>
      </c>
      <c r="AT94" s="172" t="s">
        <v>173</v>
      </c>
      <c r="AU94" s="172" t="s">
        <v>83</v>
      </c>
      <c r="AY94" s="82" t="s">
        <v>171</v>
      </c>
      <c r="BE94" s="173">
        <f t="shared" si="4"/>
        <v>0</v>
      </c>
      <c r="BF94" s="173">
        <f t="shared" si="5"/>
        <v>0</v>
      </c>
      <c r="BG94" s="173">
        <f t="shared" si="6"/>
        <v>0</v>
      </c>
      <c r="BH94" s="173">
        <f t="shared" si="7"/>
        <v>0</v>
      </c>
      <c r="BI94" s="173">
        <f t="shared" si="8"/>
        <v>0</v>
      </c>
      <c r="BJ94" s="82" t="s">
        <v>179</v>
      </c>
      <c r="BK94" s="173">
        <f t="shared" si="9"/>
        <v>0</v>
      </c>
      <c r="BL94" s="82" t="s">
        <v>178</v>
      </c>
      <c r="BM94" s="172" t="s">
        <v>1883</v>
      </c>
    </row>
    <row r="95" spans="1:65" s="92" customFormat="1" ht="16.5" customHeight="1">
      <c r="A95" s="89"/>
      <c r="B95" s="90"/>
      <c r="C95" s="161" t="s">
        <v>215</v>
      </c>
      <c r="D95" s="161" t="s">
        <v>173</v>
      </c>
      <c r="E95" s="162" t="s">
        <v>1884</v>
      </c>
      <c r="F95" s="163" t="s">
        <v>1885</v>
      </c>
      <c r="G95" s="164" t="s">
        <v>256</v>
      </c>
      <c r="H95" s="165">
        <v>600</v>
      </c>
      <c r="I95" s="75"/>
      <c r="J95" s="166">
        <f t="shared" si="0"/>
        <v>0</v>
      </c>
      <c r="K95" s="163" t="s">
        <v>3</v>
      </c>
      <c r="L95" s="90"/>
      <c r="M95" s="167" t="s">
        <v>3</v>
      </c>
      <c r="N95" s="168" t="s">
        <v>47</v>
      </c>
      <c r="O95" s="169"/>
      <c r="P95" s="170">
        <f t="shared" si="1"/>
        <v>0</v>
      </c>
      <c r="Q95" s="170">
        <v>0</v>
      </c>
      <c r="R95" s="170">
        <f t="shared" si="2"/>
        <v>0</v>
      </c>
      <c r="S95" s="170">
        <v>0</v>
      </c>
      <c r="T95" s="171">
        <f t="shared" si="3"/>
        <v>0</v>
      </c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R95" s="172" t="s">
        <v>178</v>
      </c>
      <c r="AT95" s="172" t="s">
        <v>173</v>
      </c>
      <c r="AU95" s="172" t="s">
        <v>83</v>
      </c>
      <c r="AY95" s="82" t="s">
        <v>171</v>
      </c>
      <c r="BE95" s="173">
        <f t="shared" si="4"/>
        <v>0</v>
      </c>
      <c r="BF95" s="173">
        <f t="shared" si="5"/>
        <v>0</v>
      </c>
      <c r="BG95" s="173">
        <f t="shared" si="6"/>
        <v>0</v>
      </c>
      <c r="BH95" s="173">
        <f t="shared" si="7"/>
        <v>0</v>
      </c>
      <c r="BI95" s="173">
        <f t="shared" si="8"/>
        <v>0</v>
      </c>
      <c r="BJ95" s="82" t="s">
        <v>179</v>
      </c>
      <c r="BK95" s="173">
        <f t="shared" si="9"/>
        <v>0</v>
      </c>
      <c r="BL95" s="82" t="s">
        <v>178</v>
      </c>
      <c r="BM95" s="172" t="s">
        <v>1886</v>
      </c>
    </row>
    <row r="96" spans="1:65" s="92" customFormat="1" ht="16.5" customHeight="1">
      <c r="A96" s="89"/>
      <c r="B96" s="90"/>
      <c r="C96" s="161" t="s">
        <v>219</v>
      </c>
      <c r="D96" s="161" t="s">
        <v>173</v>
      </c>
      <c r="E96" s="162" t="s">
        <v>1887</v>
      </c>
      <c r="F96" s="163" t="s">
        <v>1888</v>
      </c>
      <c r="G96" s="164" t="s">
        <v>256</v>
      </c>
      <c r="H96" s="165">
        <v>970</v>
      </c>
      <c r="I96" s="75"/>
      <c r="J96" s="166">
        <f t="shared" si="0"/>
        <v>0</v>
      </c>
      <c r="K96" s="163" t="s">
        <v>3</v>
      </c>
      <c r="L96" s="90"/>
      <c r="M96" s="167" t="s">
        <v>3</v>
      </c>
      <c r="N96" s="168" t="s">
        <v>47</v>
      </c>
      <c r="O96" s="169"/>
      <c r="P96" s="170">
        <f t="shared" si="1"/>
        <v>0</v>
      </c>
      <c r="Q96" s="170">
        <v>0</v>
      </c>
      <c r="R96" s="170">
        <f t="shared" si="2"/>
        <v>0</v>
      </c>
      <c r="S96" s="170">
        <v>0</v>
      </c>
      <c r="T96" s="171">
        <f t="shared" si="3"/>
        <v>0</v>
      </c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R96" s="172" t="s">
        <v>178</v>
      </c>
      <c r="AT96" s="172" t="s">
        <v>173</v>
      </c>
      <c r="AU96" s="172" t="s">
        <v>83</v>
      </c>
      <c r="AY96" s="82" t="s">
        <v>171</v>
      </c>
      <c r="BE96" s="173">
        <f t="shared" si="4"/>
        <v>0</v>
      </c>
      <c r="BF96" s="173">
        <f t="shared" si="5"/>
        <v>0</v>
      </c>
      <c r="BG96" s="173">
        <f t="shared" si="6"/>
        <v>0</v>
      </c>
      <c r="BH96" s="173">
        <f t="shared" si="7"/>
        <v>0</v>
      </c>
      <c r="BI96" s="173">
        <f t="shared" si="8"/>
        <v>0</v>
      </c>
      <c r="BJ96" s="82" t="s">
        <v>179</v>
      </c>
      <c r="BK96" s="173">
        <f t="shared" si="9"/>
        <v>0</v>
      </c>
      <c r="BL96" s="82" t="s">
        <v>178</v>
      </c>
      <c r="BM96" s="172" t="s">
        <v>1889</v>
      </c>
    </row>
    <row r="97" spans="1:65" s="92" customFormat="1" ht="16.5" customHeight="1">
      <c r="A97" s="89"/>
      <c r="B97" s="90"/>
      <c r="C97" s="161" t="s">
        <v>226</v>
      </c>
      <c r="D97" s="161" t="s">
        <v>173</v>
      </c>
      <c r="E97" s="162" t="s">
        <v>1890</v>
      </c>
      <c r="F97" s="163" t="s">
        <v>1891</v>
      </c>
      <c r="G97" s="164" t="s">
        <v>256</v>
      </c>
      <c r="H97" s="165">
        <v>60</v>
      </c>
      <c r="I97" s="75"/>
      <c r="J97" s="166">
        <f t="shared" si="0"/>
        <v>0</v>
      </c>
      <c r="K97" s="163" t="s">
        <v>3</v>
      </c>
      <c r="L97" s="90"/>
      <c r="M97" s="167" t="s">
        <v>3</v>
      </c>
      <c r="N97" s="168" t="s">
        <v>47</v>
      </c>
      <c r="O97" s="169"/>
      <c r="P97" s="170">
        <f t="shared" si="1"/>
        <v>0</v>
      </c>
      <c r="Q97" s="170">
        <v>0</v>
      </c>
      <c r="R97" s="170">
        <f t="shared" si="2"/>
        <v>0</v>
      </c>
      <c r="S97" s="170">
        <v>0</v>
      </c>
      <c r="T97" s="171">
        <f t="shared" si="3"/>
        <v>0</v>
      </c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R97" s="172" t="s">
        <v>178</v>
      </c>
      <c r="AT97" s="172" t="s">
        <v>173</v>
      </c>
      <c r="AU97" s="172" t="s">
        <v>83</v>
      </c>
      <c r="AY97" s="82" t="s">
        <v>171</v>
      </c>
      <c r="BE97" s="173">
        <f t="shared" si="4"/>
        <v>0</v>
      </c>
      <c r="BF97" s="173">
        <f t="shared" si="5"/>
        <v>0</v>
      </c>
      <c r="BG97" s="173">
        <f t="shared" si="6"/>
        <v>0</v>
      </c>
      <c r="BH97" s="173">
        <f t="shared" si="7"/>
        <v>0</v>
      </c>
      <c r="BI97" s="173">
        <f t="shared" si="8"/>
        <v>0</v>
      </c>
      <c r="BJ97" s="82" t="s">
        <v>179</v>
      </c>
      <c r="BK97" s="173">
        <f t="shared" si="9"/>
        <v>0</v>
      </c>
      <c r="BL97" s="82" t="s">
        <v>178</v>
      </c>
      <c r="BM97" s="172" t="s">
        <v>1892</v>
      </c>
    </row>
    <row r="98" spans="1:65" s="92" customFormat="1" ht="16.5" customHeight="1">
      <c r="A98" s="89"/>
      <c r="B98" s="90"/>
      <c r="C98" s="161" t="s">
        <v>230</v>
      </c>
      <c r="D98" s="161" t="s">
        <v>173</v>
      </c>
      <c r="E98" s="162" t="s">
        <v>1893</v>
      </c>
      <c r="F98" s="163" t="s">
        <v>1894</v>
      </c>
      <c r="G98" s="164" t="s">
        <v>1866</v>
      </c>
      <c r="H98" s="165">
        <v>430</v>
      </c>
      <c r="I98" s="75"/>
      <c r="J98" s="166">
        <f t="shared" si="0"/>
        <v>0</v>
      </c>
      <c r="K98" s="163" t="s">
        <v>3</v>
      </c>
      <c r="L98" s="90"/>
      <c r="M98" s="167" t="s">
        <v>3</v>
      </c>
      <c r="N98" s="168" t="s">
        <v>47</v>
      </c>
      <c r="O98" s="169"/>
      <c r="P98" s="170">
        <f t="shared" si="1"/>
        <v>0</v>
      </c>
      <c r="Q98" s="170">
        <v>0</v>
      </c>
      <c r="R98" s="170">
        <f t="shared" si="2"/>
        <v>0</v>
      </c>
      <c r="S98" s="170">
        <v>0</v>
      </c>
      <c r="T98" s="171">
        <f t="shared" si="3"/>
        <v>0</v>
      </c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R98" s="172" t="s">
        <v>178</v>
      </c>
      <c r="AT98" s="172" t="s">
        <v>173</v>
      </c>
      <c r="AU98" s="172" t="s">
        <v>83</v>
      </c>
      <c r="AY98" s="82" t="s">
        <v>171</v>
      </c>
      <c r="BE98" s="173">
        <f t="shared" si="4"/>
        <v>0</v>
      </c>
      <c r="BF98" s="173">
        <f t="shared" si="5"/>
        <v>0</v>
      </c>
      <c r="BG98" s="173">
        <f t="shared" si="6"/>
        <v>0</v>
      </c>
      <c r="BH98" s="173">
        <f t="shared" si="7"/>
        <v>0</v>
      </c>
      <c r="BI98" s="173">
        <f t="shared" si="8"/>
        <v>0</v>
      </c>
      <c r="BJ98" s="82" t="s">
        <v>179</v>
      </c>
      <c r="BK98" s="173">
        <f t="shared" si="9"/>
        <v>0</v>
      </c>
      <c r="BL98" s="82" t="s">
        <v>178</v>
      </c>
      <c r="BM98" s="172" t="s">
        <v>1895</v>
      </c>
    </row>
    <row r="99" spans="1:65" s="92" customFormat="1" ht="16.5" customHeight="1">
      <c r="A99" s="89"/>
      <c r="B99" s="90"/>
      <c r="C99" s="161" t="s">
        <v>236</v>
      </c>
      <c r="D99" s="161" t="s">
        <v>173</v>
      </c>
      <c r="E99" s="162" t="s">
        <v>1896</v>
      </c>
      <c r="F99" s="163" t="s">
        <v>1897</v>
      </c>
      <c r="G99" s="164" t="s">
        <v>1866</v>
      </c>
      <c r="H99" s="165">
        <v>30</v>
      </c>
      <c r="I99" s="75"/>
      <c r="J99" s="166">
        <f t="shared" si="0"/>
        <v>0</v>
      </c>
      <c r="K99" s="163" t="s">
        <v>3</v>
      </c>
      <c r="L99" s="90"/>
      <c r="M99" s="167" t="s">
        <v>3</v>
      </c>
      <c r="N99" s="168" t="s">
        <v>47</v>
      </c>
      <c r="O99" s="169"/>
      <c r="P99" s="170">
        <f t="shared" si="1"/>
        <v>0</v>
      </c>
      <c r="Q99" s="170">
        <v>0</v>
      </c>
      <c r="R99" s="170">
        <f t="shared" si="2"/>
        <v>0</v>
      </c>
      <c r="S99" s="170">
        <v>0</v>
      </c>
      <c r="T99" s="171">
        <f t="shared" si="3"/>
        <v>0</v>
      </c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R99" s="172" t="s">
        <v>178</v>
      </c>
      <c r="AT99" s="172" t="s">
        <v>173</v>
      </c>
      <c r="AU99" s="172" t="s">
        <v>83</v>
      </c>
      <c r="AY99" s="82" t="s">
        <v>171</v>
      </c>
      <c r="BE99" s="173">
        <f t="shared" si="4"/>
        <v>0</v>
      </c>
      <c r="BF99" s="173">
        <f t="shared" si="5"/>
        <v>0</v>
      </c>
      <c r="BG99" s="173">
        <f t="shared" si="6"/>
        <v>0</v>
      </c>
      <c r="BH99" s="173">
        <f t="shared" si="7"/>
        <v>0</v>
      </c>
      <c r="BI99" s="173">
        <f t="shared" si="8"/>
        <v>0</v>
      </c>
      <c r="BJ99" s="82" t="s">
        <v>179</v>
      </c>
      <c r="BK99" s="173">
        <f t="shared" si="9"/>
        <v>0</v>
      </c>
      <c r="BL99" s="82" t="s">
        <v>178</v>
      </c>
      <c r="BM99" s="172" t="s">
        <v>1898</v>
      </c>
    </row>
    <row r="100" spans="1:65" s="92" customFormat="1" ht="16.5" customHeight="1">
      <c r="A100" s="89"/>
      <c r="B100" s="90"/>
      <c r="C100" s="161" t="s">
        <v>242</v>
      </c>
      <c r="D100" s="161" t="s">
        <v>173</v>
      </c>
      <c r="E100" s="162" t="s">
        <v>1899</v>
      </c>
      <c r="F100" s="163" t="s">
        <v>1900</v>
      </c>
      <c r="G100" s="164" t="s">
        <v>1866</v>
      </c>
      <c r="H100" s="165">
        <v>8</v>
      </c>
      <c r="I100" s="75"/>
      <c r="J100" s="166">
        <f t="shared" si="0"/>
        <v>0</v>
      </c>
      <c r="K100" s="163" t="s">
        <v>3</v>
      </c>
      <c r="L100" s="90"/>
      <c r="M100" s="167" t="s">
        <v>3</v>
      </c>
      <c r="N100" s="168" t="s">
        <v>47</v>
      </c>
      <c r="O100" s="169"/>
      <c r="P100" s="170">
        <f t="shared" si="1"/>
        <v>0</v>
      </c>
      <c r="Q100" s="170">
        <v>0</v>
      </c>
      <c r="R100" s="170">
        <f t="shared" si="2"/>
        <v>0</v>
      </c>
      <c r="S100" s="170">
        <v>0</v>
      </c>
      <c r="T100" s="171">
        <f t="shared" si="3"/>
        <v>0</v>
      </c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R100" s="172" t="s">
        <v>178</v>
      </c>
      <c r="AT100" s="172" t="s">
        <v>173</v>
      </c>
      <c r="AU100" s="172" t="s">
        <v>83</v>
      </c>
      <c r="AY100" s="82" t="s">
        <v>171</v>
      </c>
      <c r="BE100" s="173">
        <f t="shared" si="4"/>
        <v>0</v>
      </c>
      <c r="BF100" s="173">
        <f t="shared" si="5"/>
        <v>0</v>
      </c>
      <c r="BG100" s="173">
        <f t="shared" si="6"/>
        <v>0</v>
      </c>
      <c r="BH100" s="173">
        <f t="shared" si="7"/>
        <v>0</v>
      </c>
      <c r="BI100" s="173">
        <f t="shared" si="8"/>
        <v>0</v>
      </c>
      <c r="BJ100" s="82" t="s">
        <v>179</v>
      </c>
      <c r="BK100" s="173">
        <f t="shared" si="9"/>
        <v>0</v>
      </c>
      <c r="BL100" s="82" t="s">
        <v>178</v>
      </c>
      <c r="BM100" s="172" t="s">
        <v>1901</v>
      </c>
    </row>
    <row r="101" spans="1:65" s="92" customFormat="1" ht="16.5" customHeight="1">
      <c r="A101" s="89"/>
      <c r="B101" s="90"/>
      <c r="C101" s="161" t="s">
        <v>247</v>
      </c>
      <c r="D101" s="161" t="s">
        <v>173</v>
      </c>
      <c r="E101" s="162" t="s">
        <v>1902</v>
      </c>
      <c r="F101" s="163" t="s">
        <v>1903</v>
      </c>
      <c r="G101" s="164" t="s">
        <v>1866</v>
      </c>
      <c r="H101" s="165">
        <v>20</v>
      </c>
      <c r="I101" s="75"/>
      <c r="J101" s="166">
        <f t="shared" si="0"/>
        <v>0</v>
      </c>
      <c r="K101" s="163" t="s">
        <v>3</v>
      </c>
      <c r="L101" s="90"/>
      <c r="M101" s="167" t="s">
        <v>3</v>
      </c>
      <c r="N101" s="168" t="s">
        <v>47</v>
      </c>
      <c r="O101" s="169"/>
      <c r="P101" s="170">
        <f t="shared" si="1"/>
        <v>0</v>
      </c>
      <c r="Q101" s="170">
        <v>0</v>
      </c>
      <c r="R101" s="170">
        <f t="shared" si="2"/>
        <v>0</v>
      </c>
      <c r="S101" s="170">
        <v>0</v>
      </c>
      <c r="T101" s="171">
        <f t="shared" si="3"/>
        <v>0</v>
      </c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R101" s="172" t="s">
        <v>178</v>
      </c>
      <c r="AT101" s="172" t="s">
        <v>173</v>
      </c>
      <c r="AU101" s="172" t="s">
        <v>83</v>
      </c>
      <c r="AY101" s="82" t="s">
        <v>171</v>
      </c>
      <c r="BE101" s="173">
        <f t="shared" si="4"/>
        <v>0</v>
      </c>
      <c r="BF101" s="173">
        <f t="shared" si="5"/>
        <v>0</v>
      </c>
      <c r="BG101" s="173">
        <f t="shared" si="6"/>
        <v>0</v>
      </c>
      <c r="BH101" s="173">
        <f t="shared" si="7"/>
        <v>0</v>
      </c>
      <c r="BI101" s="173">
        <f t="shared" si="8"/>
        <v>0</v>
      </c>
      <c r="BJ101" s="82" t="s">
        <v>179</v>
      </c>
      <c r="BK101" s="173">
        <f t="shared" si="9"/>
        <v>0</v>
      </c>
      <c r="BL101" s="82" t="s">
        <v>178</v>
      </c>
      <c r="BM101" s="172" t="s">
        <v>1904</v>
      </c>
    </row>
    <row r="102" spans="1:65" s="92" customFormat="1" ht="16.5" customHeight="1">
      <c r="A102" s="89"/>
      <c r="B102" s="90"/>
      <c r="C102" s="161" t="s">
        <v>253</v>
      </c>
      <c r="D102" s="161" t="s">
        <v>173</v>
      </c>
      <c r="E102" s="162" t="s">
        <v>1905</v>
      </c>
      <c r="F102" s="163" t="s">
        <v>1906</v>
      </c>
      <c r="G102" s="164" t="s">
        <v>1866</v>
      </c>
      <c r="H102" s="165">
        <v>4</v>
      </c>
      <c r="I102" s="75"/>
      <c r="J102" s="166">
        <f t="shared" si="0"/>
        <v>0</v>
      </c>
      <c r="K102" s="163" t="s">
        <v>3</v>
      </c>
      <c r="L102" s="90"/>
      <c r="M102" s="167" t="s">
        <v>3</v>
      </c>
      <c r="N102" s="168" t="s">
        <v>47</v>
      </c>
      <c r="O102" s="169"/>
      <c r="P102" s="170">
        <f t="shared" si="1"/>
        <v>0</v>
      </c>
      <c r="Q102" s="170">
        <v>0</v>
      </c>
      <c r="R102" s="170">
        <f t="shared" si="2"/>
        <v>0</v>
      </c>
      <c r="S102" s="170">
        <v>0</v>
      </c>
      <c r="T102" s="171">
        <f t="shared" si="3"/>
        <v>0</v>
      </c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R102" s="172" t="s">
        <v>178</v>
      </c>
      <c r="AT102" s="172" t="s">
        <v>173</v>
      </c>
      <c r="AU102" s="172" t="s">
        <v>83</v>
      </c>
      <c r="AY102" s="82" t="s">
        <v>171</v>
      </c>
      <c r="BE102" s="173">
        <f t="shared" si="4"/>
        <v>0</v>
      </c>
      <c r="BF102" s="173">
        <f t="shared" si="5"/>
        <v>0</v>
      </c>
      <c r="BG102" s="173">
        <f t="shared" si="6"/>
        <v>0</v>
      </c>
      <c r="BH102" s="173">
        <f t="shared" si="7"/>
        <v>0</v>
      </c>
      <c r="BI102" s="173">
        <f t="shared" si="8"/>
        <v>0</v>
      </c>
      <c r="BJ102" s="82" t="s">
        <v>179</v>
      </c>
      <c r="BK102" s="173">
        <f t="shared" si="9"/>
        <v>0</v>
      </c>
      <c r="BL102" s="82" t="s">
        <v>178</v>
      </c>
      <c r="BM102" s="172" t="s">
        <v>1907</v>
      </c>
    </row>
    <row r="103" spans="1:65" s="92" customFormat="1" ht="16.5" customHeight="1">
      <c r="A103" s="89"/>
      <c r="B103" s="90"/>
      <c r="C103" s="161" t="s">
        <v>9</v>
      </c>
      <c r="D103" s="161" t="s">
        <v>173</v>
      </c>
      <c r="E103" s="162" t="s">
        <v>1908</v>
      </c>
      <c r="F103" s="163" t="s">
        <v>1909</v>
      </c>
      <c r="G103" s="164" t="s">
        <v>1866</v>
      </c>
      <c r="H103" s="165">
        <v>200</v>
      </c>
      <c r="I103" s="75"/>
      <c r="J103" s="166">
        <f t="shared" si="0"/>
        <v>0</v>
      </c>
      <c r="K103" s="163" t="s">
        <v>3</v>
      </c>
      <c r="L103" s="90"/>
      <c r="M103" s="167" t="s">
        <v>3</v>
      </c>
      <c r="N103" s="168" t="s">
        <v>47</v>
      </c>
      <c r="O103" s="169"/>
      <c r="P103" s="170">
        <f t="shared" si="1"/>
        <v>0</v>
      </c>
      <c r="Q103" s="170">
        <v>0</v>
      </c>
      <c r="R103" s="170">
        <f t="shared" si="2"/>
        <v>0</v>
      </c>
      <c r="S103" s="170">
        <v>0</v>
      </c>
      <c r="T103" s="171">
        <f t="shared" si="3"/>
        <v>0</v>
      </c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R103" s="172" t="s">
        <v>178</v>
      </c>
      <c r="AT103" s="172" t="s">
        <v>173</v>
      </c>
      <c r="AU103" s="172" t="s">
        <v>83</v>
      </c>
      <c r="AY103" s="82" t="s">
        <v>171</v>
      </c>
      <c r="BE103" s="173">
        <f t="shared" si="4"/>
        <v>0</v>
      </c>
      <c r="BF103" s="173">
        <f t="shared" si="5"/>
        <v>0</v>
      </c>
      <c r="BG103" s="173">
        <f t="shared" si="6"/>
        <v>0</v>
      </c>
      <c r="BH103" s="173">
        <f t="shared" si="7"/>
        <v>0</v>
      </c>
      <c r="BI103" s="173">
        <f t="shared" si="8"/>
        <v>0</v>
      </c>
      <c r="BJ103" s="82" t="s">
        <v>179</v>
      </c>
      <c r="BK103" s="173">
        <f t="shared" si="9"/>
        <v>0</v>
      </c>
      <c r="BL103" s="82" t="s">
        <v>178</v>
      </c>
      <c r="BM103" s="172" t="s">
        <v>1910</v>
      </c>
    </row>
    <row r="104" spans="1:65" s="92" customFormat="1" ht="16.5" customHeight="1">
      <c r="A104" s="89"/>
      <c r="B104" s="90"/>
      <c r="C104" s="161" t="s">
        <v>261</v>
      </c>
      <c r="D104" s="161" t="s">
        <v>173</v>
      </c>
      <c r="E104" s="162" t="s">
        <v>1911</v>
      </c>
      <c r="F104" s="163" t="s">
        <v>1912</v>
      </c>
      <c r="G104" s="164" t="s">
        <v>1866</v>
      </c>
      <c r="H104" s="165">
        <v>160</v>
      </c>
      <c r="I104" s="75"/>
      <c r="J104" s="166">
        <f t="shared" si="0"/>
        <v>0</v>
      </c>
      <c r="K104" s="163" t="s">
        <v>3</v>
      </c>
      <c r="L104" s="90"/>
      <c r="M104" s="167" t="s">
        <v>3</v>
      </c>
      <c r="N104" s="168" t="s">
        <v>47</v>
      </c>
      <c r="O104" s="169"/>
      <c r="P104" s="170">
        <f t="shared" si="1"/>
        <v>0</v>
      </c>
      <c r="Q104" s="170">
        <v>0</v>
      </c>
      <c r="R104" s="170">
        <f t="shared" si="2"/>
        <v>0</v>
      </c>
      <c r="S104" s="170">
        <v>0</v>
      </c>
      <c r="T104" s="171">
        <f t="shared" si="3"/>
        <v>0</v>
      </c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R104" s="172" t="s">
        <v>178</v>
      </c>
      <c r="AT104" s="172" t="s">
        <v>173</v>
      </c>
      <c r="AU104" s="172" t="s">
        <v>83</v>
      </c>
      <c r="AY104" s="82" t="s">
        <v>171</v>
      </c>
      <c r="BE104" s="173">
        <f t="shared" si="4"/>
        <v>0</v>
      </c>
      <c r="BF104" s="173">
        <f t="shared" si="5"/>
        <v>0</v>
      </c>
      <c r="BG104" s="173">
        <f t="shared" si="6"/>
        <v>0</v>
      </c>
      <c r="BH104" s="173">
        <f t="shared" si="7"/>
        <v>0</v>
      </c>
      <c r="BI104" s="173">
        <f t="shared" si="8"/>
        <v>0</v>
      </c>
      <c r="BJ104" s="82" t="s">
        <v>179</v>
      </c>
      <c r="BK104" s="173">
        <f t="shared" si="9"/>
        <v>0</v>
      </c>
      <c r="BL104" s="82" t="s">
        <v>178</v>
      </c>
      <c r="BM104" s="172" t="s">
        <v>1913</v>
      </c>
    </row>
    <row r="105" spans="1:65" s="92" customFormat="1" ht="16.5" customHeight="1">
      <c r="A105" s="89"/>
      <c r="B105" s="90"/>
      <c r="C105" s="161" t="s">
        <v>265</v>
      </c>
      <c r="D105" s="161" t="s">
        <v>173</v>
      </c>
      <c r="E105" s="162" t="s">
        <v>1914</v>
      </c>
      <c r="F105" s="163" t="s">
        <v>1915</v>
      </c>
      <c r="G105" s="164" t="s">
        <v>1866</v>
      </c>
      <c r="H105" s="165">
        <v>16</v>
      </c>
      <c r="I105" s="75"/>
      <c r="J105" s="166">
        <f t="shared" si="0"/>
        <v>0</v>
      </c>
      <c r="K105" s="163" t="s">
        <v>3</v>
      </c>
      <c r="L105" s="90"/>
      <c r="M105" s="167" t="s">
        <v>3</v>
      </c>
      <c r="N105" s="168" t="s">
        <v>47</v>
      </c>
      <c r="O105" s="169"/>
      <c r="P105" s="170">
        <f t="shared" si="1"/>
        <v>0</v>
      </c>
      <c r="Q105" s="170">
        <v>0</v>
      </c>
      <c r="R105" s="170">
        <f t="shared" si="2"/>
        <v>0</v>
      </c>
      <c r="S105" s="170">
        <v>0</v>
      </c>
      <c r="T105" s="171">
        <f t="shared" si="3"/>
        <v>0</v>
      </c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R105" s="172" t="s">
        <v>178</v>
      </c>
      <c r="AT105" s="172" t="s">
        <v>173</v>
      </c>
      <c r="AU105" s="172" t="s">
        <v>83</v>
      </c>
      <c r="AY105" s="82" t="s">
        <v>171</v>
      </c>
      <c r="BE105" s="173">
        <f t="shared" si="4"/>
        <v>0</v>
      </c>
      <c r="BF105" s="173">
        <f t="shared" si="5"/>
        <v>0</v>
      </c>
      <c r="BG105" s="173">
        <f t="shared" si="6"/>
        <v>0</v>
      </c>
      <c r="BH105" s="173">
        <f t="shared" si="7"/>
        <v>0</v>
      </c>
      <c r="BI105" s="173">
        <f t="shared" si="8"/>
        <v>0</v>
      </c>
      <c r="BJ105" s="82" t="s">
        <v>179</v>
      </c>
      <c r="BK105" s="173">
        <f t="shared" si="9"/>
        <v>0</v>
      </c>
      <c r="BL105" s="82" t="s">
        <v>178</v>
      </c>
      <c r="BM105" s="172" t="s">
        <v>1916</v>
      </c>
    </row>
    <row r="106" spans="1:65" s="92" customFormat="1" ht="16.5" customHeight="1">
      <c r="A106" s="89"/>
      <c r="B106" s="90"/>
      <c r="C106" s="161" t="s">
        <v>269</v>
      </c>
      <c r="D106" s="161" t="s">
        <v>173</v>
      </c>
      <c r="E106" s="162" t="s">
        <v>1917</v>
      </c>
      <c r="F106" s="163" t="s">
        <v>1918</v>
      </c>
      <c r="G106" s="164" t="s">
        <v>1866</v>
      </c>
      <c r="H106" s="165">
        <v>35</v>
      </c>
      <c r="I106" s="75"/>
      <c r="J106" s="166">
        <f t="shared" si="0"/>
        <v>0</v>
      </c>
      <c r="K106" s="163" t="s">
        <v>3</v>
      </c>
      <c r="L106" s="90"/>
      <c r="M106" s="167" t="s">
        <v>3</v>
      </c>
      <c r="N106" s="168" t="s">
        <v>47</v>
      </c>
      <c r="O106" s="169"/>
      <c r="P106" s="170">
        <f t="shared" si="1"/>
        <v>0</v>
      </c>
      <c r="Q106" s="170">
        <v>0</v>
      </c>
      <c r="R106" s="170">
        <f t="shared" si="2"/>
        <v>0</v>
      </c>
      <c r="S106" s="170">
        <v>0</v>
      </c>
      <c r="T106" s="171">
        <f t="shared" si="3"/>
        <v>0</v>
      </c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R106" s="172" t="s">
        <v>178</v>
      </c>
      <c r="AT106" s="172" t="s">
        <v>173</v>
      </c>
      <c r="AU106" s="172" t="s">
        <v>83</v>
      </c>
      <c r="AY106" s="82" t="s">
        <v>171</v>
      </c>
      <c r="BE106" s="173">
        <f t="shared" si="4"/>
        <v>0</v>
      </c>
      <c r="BF106" s="173">
        <f t="shared" si="5"/>
        <v>0</v>
      </c>
      <c r="BG106" s="173">
        <f t="shared" si="6"/>
        <v>0</v>
      </c>
      <c r="BH106" s="173">
        <f t="shared" si="7"/>
        <v>0</v>
      </c>
      <c r="BI106" s="173">
        <f t="shared" si="8"/>
        <v>0</v>
      </c>
      <c r="BJ106" s="82" t="s">
        <v>179</v>
      </c>
      <c r="BK106" s="173">
        <f t="shared" si="9"/>
        <v>0</v>
      </c>
      <c r="BL106" s="82" t="s">
        <v>178</v>
      </c>
      <c r="BM106" s="172" t="s">
        <v>1919</v>
      </c>
    </row>
    <row r="107" spans="1:65" s="92" customFormat="1" ht="16.5" customHeight="1">
      <c r="A107" s="89"/>
      <c r="B107" s="90"/>
      <c r="C107" s="161" t="s">
        <v>274</v>
      </c>
      <c r="D107" s="161" t="s">
        <v>173</v>
      </c>
      <c r="E107" s="162" t="s">
        <v>1920</v>
      </c>
      <c r="F107" s="163" t="s">
        <v>1921</v>
      </c>
      <c r="G107" s="164" t="s">
        <v>1866</v>
      </c>
      <c r="H107" s="165">
        <v>7</v>
      </c>
      <c r="I107" s="75"/>
      <c r="J107" s="166">
        <f t="shared" si="0"/>
        <v>0</v>
      </c>
      <c r="K107" s="163" t="s">
        <v>3</v>
      </c>
      <c r="L107" s="90"/>
      <c r="M107" s="167" t="s">
        <v>3</v>
      </c>
      <c r="N107" s="168" t="s">
        <v>47</v>
      </c>
      <c r="O107" s="169"/>
      <c r="P107" s="170">
        <f t="shared" si="1"/>
        <v>0</v>
      </c>
      <c r="Q107" s="170">
        <v>0</v>
      </c>
      <c r="R107" s="170">
        <f t="shared" si="2"/>
        <v>0</v>
      </c>
      <c r="S107" s="170">
        <v>0</v>
      </c>
      <c r="T107" s="171">
        <f t="shared" si="3"/>
        <v>0</v>
      </c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R107" s="172" t="s">
        <v>178</v>
      </c>
      <c r="AT107" s="172" t="s">
        <v>173</v>
      </c>
      <c r="AU107" s="172" t="s">
        <v>83</v>
      </c>
      <c r="AY107" s="82" t="s">
        <v>171</v>
      </c>
      <c r="BE107" s="173">
        <f t="shared" si="4"/>
        <v>0</v>
      </c>
      <c r="BF107" s="173">
        <f t="shared" si="5"/>
        <v>0</v>
      </c>
      <c r="BG107" s="173">
        <f t="shared" si="6"/>
        <v>0</v>
      </c>
      <c r="BH107" s="173">
        <f t="shared" si="7"/>
        <v>0</v>
      </c>
      <c r="BI107" s="173">
        <f t="shared" si="8"/>
        <v>0</v>
      </c>
      <c r="BJ107" s="82" t="s">
        <v>179</v>
      </c>
      <c r="BK107" s="173">
        <f t="shared" si="9"/>
        <v>0</v>
      </c>
      <c r="BL107" s="82" t="s">
        <v>178</v>
      </c>
      <c r="BM107" s="172" t="s">
        <v>1922</v>
      </c>
    </row>
    <row r="108" spans="1:65" s="92" customFormat="1" ht="16.5" customHeight="1">
      <c r="A108" s="89"/>
      <c r="B108" s="90"/>
      <c r="C108" s="161" t="s">
        <v>277</v>
      </c>
      <c r="D108" s="161" t="s">
        <v>173</v>
      </c>
      <c r="E108" s="162" t="s">
        <v>1923</v>
      </c>
      <c r="F108" s="163" t="s">
        <v>1924</v>
      </c>
      <c r="G108" s="164" t="s">
        <v>1866</v>
      </c>
      <c r="H108" s="165">
        <v>14</v>
      </c>
      <c r="I108" s="75"/>
      <c r="J108" s="166">
        <f t="shared" si="0"/>
        <v>0</v>
      </c>
      <c r="K108" s="163" t="s">
        <v>3</v>
      </c>
      <c r="L108" s="90"/>
      <c r="M108" s="167" t="s">
        <v>3</v>
      </c>
      <c r="N108" s="168" t="s">
        <v>47</v>
      </c>
      <c r="O108" s="169"/>
      <c r="P108" s="170">
        <f t="shared" si="1"/>
        <v>0</v>
      </c>
      <c r="Q108" s="170">
        <v>0</v>
      </c>
      <c r="R108" s="170">
        <f t="shared" si="2"/>
        <v>0</v>
      </c>
      <c r="S108" s="170">
        <v>0</v>
      </c>
      <c r="T108" s="171">
        <f t="shared" si="3"/>
        <v>0</v>
      </c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R108" s="172" t="s">
        <v>178</v>
      </c>
      <c r="AT108" s="172" t="s">
        <v>173</v>
      </c>
      <c r="AU108" s="172" t="s">
        <v>83</v>
      </c>
      <c r="AY108" s="82" t="s">
        <v>171</v>
      </c>
      <c r="BE108" s="173">
        <f t="shared" si="4"/>
        <v>0</v>
      </c>
      <c r="BF108" s="173">
        <f t="shared" si="5"/>
        <v>0</v>
      </c>
      <c r="BG108" s="173">
        <f t="shared" si="6"/>
        <v>0</v>
      </c>
      <c r="BH108" s="173">
        <f t="shared" si="7"/>
        <v>0</v>
      </c>
      <c r="BI108" s="173">
        <f t="shared" si="8"/>
        <v>0</v>
      </c>
      <c r="BJ108" s="82" t="s">
        <v>179</v>
      </c>
      <c r="BK108" s="173">
        <f t="shared" si="9"/>
        <v>0</v>
      </c>
      <c r="BL108" s="82" t="s">
        <v>178</v>
      </c>
      <c r="BM108" s="172" t="s">
        <v>1925</v>
      </c>
    </row>
    <row r="109" spans="1:65" s="92" customFormat="1" ht="16.5" customHeight="1">
      <c r="A109" s="89"/>
      <c r="B109" s="90"/>
      <c r="C109" s="161" t="s">
        <v>8</v>
      </c>
      <c r="D109" s="161" t="s">
        <v>173</v>
      </c>
      <c r="E109" s="162" t="s">
        <v>1926</v>
      </c>
      <c r="F109" s="163" t="s">
        <v>1927</v>
      </c>
      <c r="G109" s="164" t="s">
        <v>1866</v>
      </c>
      <c r="H109" s="165">
        <v>4</v>
      </c>
      <c r="I109" s="75"/>
      <c r="J109" s="166">
        <f t="shared" si="0"/>
        <v>0</v>
      </c>
      <c r="K109" s="163" t="s">
        <v>3</v>
      </c>
      <c r="L109" s="90"/>
      <c r="M109" s="167" t="s">
        <v>3</v>
      </c>
      <c r="N109" s="168" t="s">
        <v>47</v>
      </c>
      <c r="O109" s="169"/>
      <c r="P109" s="170">
        <f t="shared" si="1"/>
        <v>0</v>
      </c>
      <c r="Q109" s="170">
        <v>0</v>
      </c>
      <c r="R109" s="170">
        <f t="shared" si="2"/>
        <v>0</v>
      </c>
      <c r="S109" s="170">
        <v>0</v>
      </c>
      <c r="T109" s="171">
        <f t="shared" si="3"/>
        <v>0</v>
      </c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R109" s="172" t="s">
        <v>178</v>
      </c>
      <c r="AT109" s="172" t="s">
        <v>173</v>
      </c>
      <c r="AU109" s="172" t="s">
        <v>83</v>
      </c>
      <c r="AY109" s="82" t="s">
        <v>171</v>
      </c>
      <c r="BE109" s="173">
        <f t="shared" si="4"/>
        <v>0</v>
      </c>
      <c r="BF109" s="173">
        <f t="shared" si="5"/>
        <v>0</v>
      </c>
      <c r="BG109" s="173">
        <f t="shared" si="6"/>
        <v>0</v>
      </c>
      <c r="BH109" s="173">
        <f t="shared" si="7"/>
        <v>0</v>
      </c>
      <c r="BI109" s="173">
        <f t="shared" si="8"/>
        <v>0</v>
      </c>
      <c r="BJ109" s="82" t="s">
        <v>179</v>
      </c>
      <c r="BK109" s="173">
        <f t="shared" si="9"/>
        <v>0</v>
      </c>
      <c r="BL109" s="82" t="s">
        <v>178</v>
      </c>
      <c r="BM109" s="172" t="s">
        <v>1928</v>
      </c>
    </row>
    <row r="110" spans="1:65" s="92" customFormat="1" ht="16.5" customHeight="1">
      <c r="A110" s="89"/>
      <c r="B110" s="90"/>
      <c r="C110" s="161" t="s">
        <v>286</v>
      </c>
      <c r="D110" s="161" t="s">
        <v>173</v>
      </c>
      <c r="E110" s="162" t="s">
        <v>1929</v>
      </c>
      <c r="F110" s="163" t="s">
        <v>1930</v>
      </c>
      <c r="G110" s="164" t="s">
        <v>1866</v>
      </c>
      <c r="H110" s="165">
        <v>4</v>
      </c>
      <c r="I110" s="75"/>
      <c r="J110" s="166">
        <f t="shared" si="0"/>
        <v>0</v>
      </c>
      <c r="K110" s="163" t="s">
        <v>3</v>
      </c>
      <c r="L110" s="90"/>
      <c r="M110" s="167" t="s">
        <v>3</v>
      </c>
      <c r="N110" s="168" t="s">
        <v>47</v>
      </c>
      <c r="O110" s="169"/>
      <c r="P110" s="170">
        <f t="shared" si="1"/>
        <v>0</v>
      </c>
      <c r="Q110" s="170">
        <v>0</v>
      </c>
      <c r="R110" s="170">
        <f t="shared" si="2"/>
        <v>0</v>
      </c>
      <c r="S110" s="170">
        <v>0</v>
      </c>
      <c r="T110" s="171">
        <f t="shared" si="3"/>
        <v>0</v>
      </c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R110" s="172" t="s">
        <v>178</v>
      </c>
      <c r="AT110" s="172" t="s">
        <v>173</v>
      </c>
      <c r="AU110" s="172" t="s">
        <v>83</v>
      </c>
      <c r="AY110" s="82" t="s">
        <v>171</v>
      </c>
      <c r="BE110" s="173">
        <f t="shared" si="4"/>
        <v>0</v>
      </c>
      <c r="BF110" s="173">
        <f t="shared" si="5"/>
        <v>0</v>
      </c>
      <c r="BG110" s="173">
        <f t="shared" si="6"/>
        <v>0</v>
      </c>
      <c r="BH110" s="173">
        <f t="shared" si="7"/>
        <v>0</v>
      </c>
      <c r="BI110" s="173">
        <f t="shared" si="8"/>
        <v>0</v>
      </c>
      <c r="BJ110" s="82" t="s">
        <v>179</v>
      </c>
      <c r="BK110" s="173">
        <f t="shared" si="9"/>
        <v>0</v>
      </c>
      <c r="BL110" s="82" t="s">
        <v>178</v>
      </c>
      <c r="BM110" s="172" t="s">
        <v>1931</v>
      </c>
    </row>
    <row r="111" spans="1:65" s="92" customFormat="1" ht="16.5" customHeight="1">
      <c r="A111" s="89"/>
      <c r="B111" s="90"/>
      <c r="C111" s="161" t="s">
        <v>291</v>
      </c>
      <c r="D111" s="161" t="s">
        <v>173</v>
      </c>
      <c r="E111" s="162" t="s">
        <v>1932</v>
      </c>
      <c r="F111" s="163" t="s">
        <v>1933</v>
      </c>
      <c r="G111" s="164" t="s">
        <v>1866</v>
      </c>
      <c r="H111" s="165">
        <v>2</v>
      </c>
      <c r="I111" s="75"/>
      <c r="J111" s="166">
        <f t="shared" si="0"/>
        <v>0</v>
      </c>
      <c r="K111" s="163" t="s">
        <v>3</v>
      </c>
      <c r="L111" s="90"/>
      <c r="M111" s="167" t="s">
        <v>3</v>
      </c>
      <c r="N111" s="168" t="s">
        <v>47</v>
      </c>
      <c r="O111" s="169"/>
      <c r="P111" s="170">
        <f t="shared" si="1"/>
        <v>0</v>
      </c>
      <c r="Q111" s="170">
        <v>0</v>
      </c>
      <c r="R111" s="170">
        <f t="shared" si="2"/>
        <v>0</v>
      </c>
      <c r="S111" s="170">
        <v>0</v>
      </c>
      <c r="T111" s="171">
        <f t="shared" si="3"/>
        <v>0</v>
      </c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R111" s="172" t="s">
        <v>178</v>
      </c>
      <c r="AT111" s="172" t="s">
        <v>173</v>
      </c>
      <c r="AU111" s="172" t="s">
        <v>83</v>
      </c>
      <c r="AY111" s="82" t="s">
        <v>171</v>
      </c>
      <c r="BE111" s="173">
        <f t="shared" si="4"/>
        <v>0</v>
      </c>
      <c r="BF111" s="173">
        <f t="shared" si="5"/>
        <v>0</v>
      </c>
      <c r="BG111" s="173">
        <f t="shared" si="6"/>
        <v>0</v>
      </c>
      <c r="BH111" s="173">
        <f t="shared" si="7"/>
        <v>0</v>
      </c>
      <c r="BI111" s="173">
        <f t="shared" si="8"/>
        <v>0</v>
      </c>
      <c r="BJ111" s="82" t="s">
        <v>179</v>
      </c>
      <c r="BK111" s="173">
        <f t="shared" si="9"/>
        <v>0</v>
      </c>
      <c r="BL111" s="82" t="s">
        <v>178</v>
      </c>
      <c r="BM111" s="172" t="s">
        <v>1934</v>
      </c>
    </row>
    <row r="112" spans="1:65" s="92" customFormat="1" ht="16.5" customHeight="1">
      <c r="A112" s="89"/>
      <c r="B112" s="90"/>
      <c r="C112" s="161" t="s">
        <v>296</v>
      </c>
      <c r="D112" s="161" t="s">
        <v>173</v>
      </c>
      <c r="E112" s="162" t="s">
        <v>1935</v>
      </c>
      <c r="F112" s="163" t="s">
        <v>1936</v>
      </c>
      <c r="G112" s="164" t="s">
        <v>1866</v>
      </c>
      <c r="H112" s="165">
        <v>160</v>
      </c>
      <c r="I112" s="75"/>
      <c r="J112" s="166">
        <f t="shared" si="0"/>
        <v>0</v>
      </c>
      <c r="K112" s="163" t="s">
        <v>3</v>
      </c>
      <c r="L112" s="90"/>
      <c r="M112" s="167" t="s">
        <v>3</v>
      </c>
      <c r="N112" s="168" t="s">
        <v>47</v>
      </c>
      <c r="O112" s="169"/>
      <c r="P112" s="170">
        <f t="shared" si="1"/>
        <v>0</v>
      </c>
      <c r="Q112" s="170">
        <v>0</v>
      </c>
      <c r="R112" s="170">
        <f t="shared" si="2"/>
        <v>0</v>
      </c>
      <c r="S112" s="170">
        <v>0</v>
      </c>
      <c r="T112" s="171">
        <f t="shared" si="3"/>
        <v>0</v>
      </c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R112" s="172" t="s">
        <v>178</v>
      </c>
      <c r="AT112" s="172" t="s">
        <v>173</v>
      </c>
      <c r="AU112" s="172" t="s">
        <v>83</v>
      </c>
      <c r="AY112" s="82" t="s">
        <v>171</v>
      </c>
      <c r="BE112" s="173">
        <f t="shared" si="4"/>
        <v>0</v>
      </c>
      <c r="BF112" s="173">
        <f t="shared" si="5"/>
        <v>0</v>
      </c>
      <c r="BG112" s="173">
        <f t="shared" si="6"/>
        <v>0</v>
      </c>
      <c r="BH112" s="173">
        <f t="shared" si="7"/>
        <v>0</v>
      </c>
      <c r="BI112" s="173">
        <f t="shared" si="8"/>
        <v>0</v>
      </c>
      <c r="BJ112" s="82" t="s">
        <v>179</v>
      </c>
      <c r="BK112" s="173">
        <f t="shared" si="9"/>
        <v>0</v>
      </c>
      <c r="BL112" s="82" t="s">
        <v>178</v>
      </c>
      <c r="BM112" s="172" t="s">
        <v>1937</v>
      </c>
    </row>
    <row r="113" spans="1:65" s="92" customFormat="1" ht="16.5" customHeight="1">
      <c r="A113" s="89"/>
      <c r="B113" s="90"/>
      <c r="C113" s="161" t="s">
        <v>300</v>
      </c>
      <c r="D113" s="161" t="s">
        <v>173</v>
      </c>
      <c r="E113" s="162" t="s">
        <v>1938</v>
      </c>
      <c r="F113" s="163" t="s">
        <v>1939</v>
      </c>
      <c r="G113" s="164" t="s">
        <v>1866</v>
      </c>
      <c r="H113" s="165">
        <v>4</v>
      </c>
      <c r="I113" s="75"/>
      <c r="J113" s="166">
        <f t="shared" si="0"/>
        <v>0</v>
      </c>
      <c r="K113" s="163" t="s">
        <v>3</v>
      </c>
      <c r="L113" s="90"/>
      <c r="M113" s="167" t="s">
        <v>3</v>
      </c>
      <c r="N113" s="168" t="s">
        <v>47</v>
      </c>
      <c r="O113" s="169"/>
      <c r="P113" s="170">
        <f t="shared" si="1"/>
        <v>0</v>
      </c>
      <c r="Q113" s="170">
        <v>0</v>
      </c>
      <c r="R113" s="170">
        <f t="shared" si="2"/>
        <v>0</v>
      </c>
      <c r="S113" s="170">
        <v>0</v>
      </c>
      <c r="T113" s="171">
        <f t="shared" si="3"/>
        <v>0</v>
      </c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R113" s="172" t="s">
        <v>178</v>
      </c>
      <c r="AT113" s="172" t="s">
        <v>173</v>
      </c>
      <c r="AU113" s="172" t="s">
        <v>83</v>
      </c>
      <c r="AY113" s="82" t="s">
        <v>171</v>
      </c>
      <c r="BE113" s="173">
        <f t="shared" si="4"/>
        <v>0</v>
      </c>
      <c r="BF113" s="173">
        <f t="shared" si="5"/>
        <v>0</v>
      </c>
      <c r="BG113" s="173">
        <f t="shared" si="6"/>
        <v>0</v>
      </c>
      <c r="BH113" s="173">
        <f t="shared" si="7"/>
        <v>0</v>
      </c>
      <c r="BI113" s="173">
        <f t="shared" si="8"/>
        <v>0</v>
      </c>
      <c r="BJ113" s="82" t="s">
        <v>179</v>
      </c>
      <c r="BK113" s="173">
        <f t="shared" si="9"/>
        <v>0</v>
      </c>
      <c r="BL113" s="82" t="s">
        <v>178</v>
      </c>
      <c r="BM113" s="172" t="s">
        <v>1940</v>
      </c>
    </row>
    <row r="114" spans="1:65" s="92" customFormat="1" ht="16.5" customHeight="1">
      <c r="A114" s="89"/>
      <c r="B114" s="90"/>
      <c r="C114" s="161" t="s">
        <v>305</v>
      </c>
      <c r="D114" s="161" t="s">
        <v>173</v>
      </c>
      <c r="E114" s="162" t="s">
        <v>1941</v>
      </c>
      <c r="F114" s="163" t="s">
        <v>1942</v>
      </c>
      <c r="G114" s="164" t="s">
        <v>1866</v>
      </c>
      <c r="H114" s="165">
        <v>78</v>
      </c>
      <c r="I114" s="75"/>
      <c r="J114" s="166">
        <f t="shared" si="0"/>
        <v>0</v>
      </c>
      <c r="K114" s="163" t="s">
        <v>3</v>
      </c>
      <c r="L114" s="90"/>
      <c r="M114" s="167" t="s">
        <v>3</v>
      </c>
      <c r="N114" s="168" t="s">
        <v>47</v>
      </c>
      <c r="O114" s="169"/>
      <c r="P114" s="170">
        <f t="shared" si="1"/>
        <v>0</v>
      </c>
      <c r="Q114" s="170">
        <v>0</v>
      </c>
      <c r="R114" s="170">
        <f t="shared" si="2"/>
        <v>0</v>
      </c>
      <c r="S114" s="170">
        <v>0</v>
      </c>
      <c r="T114" s="171">
        <f t="shared" si="3"/>
        <v>0</v>
      </c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R114" s="172" t="s">
        <v>178</v>
      </c>
      <c r="AT114" s="172" t="s">
        <v>173</v>
      </c>
      <c r="AU114" s="172" t="s">
        <v>83</v>
      </c>
      <c r="AY114" s="82" t="s">
        <v>171</v>
      </c>
      <c r="BE114" s="173">
        <f t="shared" si="4"/>
        <v>0</v>
      </c>
      <c r="BF114" s="173">
        <f t="shared" si="5"/>
        <v>0</v>
      </c>
      <c r="BG114" s="173">
        <f t="shared" si="6"/>
        <v>0</v>
      </c>
      <c r="BH114" s="173">
        <f t="shared" si="7"/>
        <v>0</v>
      </c>
      <c r="BI114" s="173">
        <f t="shared" si="8"/>
        <v>0</v>
      </c>
      <c r="BJ114" s="82" t="s">
        <v>179</v>
      </c>
      <c r="BK114" s="173">
        <f t="shared" si="9"/>
        <v>0</v>
      </c>
      <c r="BL114" s="82" t="s">
        <v>178</v>
      </c>
      <c r="BM114" s="172" t="s">
        <v>1943</v>
      </c>
    </row>
    <row r="115" spans="1:65" s="92" customFormat="1" ht="16.5" customHeight="1">
      <c r="A115" s="89"/>
      <c r="B115" s="90"/>
      <c r="C115" s="161" t="s">
        <v>314</v>
      </c>
      <c r="D115" s="161" t="s">
        <v>173</v>
      </c>
      <c r="E115" s="162" t="s">
        <v>1944</v>
      </c>
      <c r="F115" s="163" t="s">
        <v>1945</v>
      </c>
      <c r="G115" s="164" t="s">
        <v>1866</v>
      </c>
      <c r="H115" s="165">
        <v>2</v>
      </c>
      <c r="I115" s="75"/>
      <c r="J115" s="166">
        <f t="shared" si="0"/>
        <v>0</v>
      </c>
      <c r="K115" s="163" t="s">
        <v>3</v>
      </c>
      <c r="L115" s="90"/>
      <c r="M115" s="167" t="s">
        <v>3</v>
      </c>
      <c r="N115" s="168" t="s">
        <v>47</v>
      </c>
      <c r="O115" s="169"/>
      <c r="P115" s="170">
        <f t="shared" si="1"/>
        <v>0</v>
      </c>
      <c r="Q115" s="170">
        <v>0</v>
      </c>
      <c r="R115" s="170">
        <f t="shared" si="2"/>
        <v>0</v>
      </c>
      <c r="S115" s="170">
        <v>0</v>
      </c>
      <c r="T115" s="171">
        <f t="shared" si="3"/>
        <v>0</v>
      </c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R115" s="172" t="s">
        <v>178</v>
      </c>
      <c r="AT115" s="172" t="s">
        <v>173</v>
      </c>
      <c r="AU115" s="172" t="s">
        <v>83</v>
      </c>
      <c r="AY115" s="82" t="s">
        <v>171</v>
      </c>
      <c r="BE115" s="173">
        <f t="shared" si="4"/>
        <v>0</v>
      </c>
      <c r="BF115" s="173">
        <f t="shared" si="5"/>
        <v>0</v>
      </c>
      <c r="BG115" s="173">
        <f t="shared" si="6"/>
        <v>0</v>
      </c>
      <c r="BH115" s="173">
        <f t="shared" si="7"/>
        <v>0</v>
      </c>
      <c r="BI115" s="173">
        <f t="shared" si="8"/>
        <v>0</v>
      </c>
      <c r="BJ115" s="82" t="s">
        <v>179</v>
      </c>
      <c r="BK115" s="173">
        <f t="shared" si="9"/>
        <v>0</v>
      </c>
      <c r="BL115" s="82" t="s">
        <v>178</v>
      </c>
      <c r="BM115" s="172" t="s">
        <v>1946</v>
      </c>
    </row>
    <row r="116" spans="1:65" s="92" customFormat="1" ht="16.5" customHeight="1">
      <c r="A116" s="89"/>
      <c r="B116" s="90"/>
      <c r="C116" s="161" t="s">
        <v>323</v>
      </c>
      <c r="D116" s="161" t="s">
        <v>173</v>
      </c>
      <c r="E116" s="162" t="s">
        <v>1947</v>
      </c>
      <c r="F116" s="163" t="s">
        <v>1948</v>
      </c>
      <c r="G116" s="164" t="s">
        <v>1866</v>
      </c>
      <c r="H116" s="165">
        <v>3</v>
      </c>
      <c r="I116" s="75"/>
      <c r="J116" s="166">
        <f t="shared" si="0"/>
        <v>0</v>
      </c>
      <c r="K116" s="163" t="s">
        <v>3</v>
      </c>
      <c r="L116" s="90"/>
      <c r="M116" s="167" t="s">
        <v>3</v>
      </c>
      <c r="N116" s="168" t="s">
        <v>47</v>
      </c>
      <c r="O116" s="169"/>
      <c r="P116" s="170">
        <f t="shared" si="1"/>
        <v>0</v>
      </c>
      <c r="Q116" s="170">
        <v>0</v>
      </c>
      <c r="R116" s="170">
        <f t="shared" si="2"/>
        <v>0</v>
      </c>
      <c r="S116" s="170">
        <v>0</v>
      </c>
      <c r="T116" s="171">
        <f t="shared" si="3"/>
        <v>0</v>
      </c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R116" s="172" t="s">
        <v>178</v>
      </c>
      <c r="AT116" s="172" t="s">
        <v>173</v>
      </c>
      <c r="AU116" s="172" t="s">
        <v>83</v>
      </c>
      <c r="AY116" s="82" t="s">
        <v>171</v>
      </c>
      <c r="BE116" s="173">
        <f t="shared" si="4"/>
        <v>0</v>
      </c>
      <c r="BF116" s="173">
        <f t="shared" si="5"/>
        <v>0</v>
      </c>
      <c r="BG116" s="173">
        <f t="shared" si="6"/>
        <v>0</v>
      </c>
      <c r="BH116" s="173">
        <f t="shared" si="7"/>
        <v>0</v>
      </c>
      <c r="BI116" s="173">
        <f t="shared" si="8"/>
        <v>0</v>
      </c>
      <c r="BJ116" s="82" t="s">
        <v>179</v>
      </c>
      <c r="BK116" s="173">
        <f t="shared" si="9"/>
        <v>0</v>
      </c>
      <c r="BL116" s="82" t="s">
        <v>178</v>
      </c>
      <c r="BM116" s="172" t="s">
        <v>1949</v>
      </c>
    </row>
    <row r="117" spans="1:65" s="92" customFormat="1" ht="16.5" customHeight="1">
      <c r="A117" s="89"/>
      <c r="B117" s="90"/>
      <c r="C117" s="161" t="s">
        <v>327</v>
      </c>
      <c r="D117" s="161" t="s">
        <v>173</v>
      </c>
      <c r="E117" s="162" t="s">
        <v>1950</v>
      </c>
      <c r="F117" s="163" t="s">
        <v>1951</v>
      </c>
      <c r="G117" s="164" t="s">
        <v>1866</v>
      </c>
      <c r="H117" s="165">
        <v>86</v>
      </c>
      <c r="I117" s="75"/>
      <c r="J117" s="166">
        <f t="shared" si="0"/>
        <v>0</v>
      </c>
      <c r="K117" s="163" t="s">
        <v>3</v>
      </c>
      <c r="L117" s="90"/>
      <c r="M117" s="167" t="s">
        <v>3</v>
      </c>
      <c r="N117" s="168" t="s">
        <v>47</v>
      </c>
      <c r="O117" s="169"/>
      <c r="P117" s="170">
        <f t="shared" si="1"/>
        <v>0</v>
      </c>
      <c r="Q117" s="170">
        <v>0</v>
      </c>
      <c r="R117" s="170">
        <f t="shared" si="2"/>
        <v>0</v>
      </c>
      <c r="S117" s="170">
        <v>0</v>
      </c>
      <c r="T117" s="171">
        <f t="shared" si="3"/>
        <v>0</v>
      </c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R117" s="172" t="s">
        <v>178</v>
      </c>
      <c r="AT117" s="172" t="s">
        <v>173</v>
      </c>
      <c r="AU117" s="172" t="s">
        <v>83</v>
      </c>
      <c r="AY117" s="82" t="s">
        <v>171</v>
      </c>
      <c r="BE117" s="173">
        <f t="shared" si="4"/>
        <v>0</v>
      </c>
      <c r="BF117" s="173">
        <f t="shared" si="5"/>
        <v>0</v>
      </c>
      <c r="BG117" s="173">
        <f t="shared" si="6"/>
        <v>0</v>
      </c>
      <c r="BH117" s="173">
        <f t="shared" si="7"/>
        <v>0</v>
      </c>
      <c r="BI117" s="173">
        <f t="shared" si="8"/>
        <v>0</v>
      </c>
      <c r="BJ117" s="82" t="s">
        <v>179</v>
      </c>
      <c r="BK117" s="173">
        <f t="shared" si="9"/>
        <v>0</v>
      </c>
      <c r="BL117" s="82" t="s">
        <v>178</v>
      </c>
      <c r="BM117" s="172" t="s">
        <v>1952</v>
      </c>
    </row>
    <row r="118" spans="1:65" s="92" customFormat="1" ht="16.5" customHeight="1">
      <c r="A118" s="89"/>
      <c r="B118" s="90"/>
      <c r="C118" s="161" t="s">
        <v>338</v>
      </c>
      <c r="D118" s="161" t="s">
        <v>173</v>
      </c>
      <c r="E118" s="162" t="s">
        <v>1953</v>
      </c>
      <c r="F118" s="163" t="s">
        <v>1954</v>
      </c>
      <c r="G118" s="164" t="s">
        <v>1866</v>
      </c>
      <c r="H118" s="165">
        <v>4</v>
      </c>
      <c r="I118" s="75"/>
      <c r="J118" s="166">
        <f t="shared" si="0"/>
        <v>0</v>
      </c>
      <c r="K118" s="163" t="s">
        <v>3</v>
      </c>
      <c r="L118" s="90"/>
      <c r="M118" s="167" t="s">
        <v>3</v>
      </c>
      <c r="N118" s="168" t="s">
        <v>47</v>
      </c>
      <c r="O118" s="169"/>
      <c r="P118" s="170">
        <f t="shared" si="1"/>
        <v>0</v>
      </c>
      <c r="Q118" s="170">
        <v>0</v>
      </c>
      <c r="R118" s="170">
        <f t="shared" si="2"/>
        <v>0</v>
      </c>
      <c r="S118" s="170">
        <v>0</v>
      </c>
      <c r="T118" s="171">
        <f t="shared" si="3"/>
        <v>0</v>
      </c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R118" s="172" t="s">
        <v>178</v>
      </c>
      <c r="AT118" s="172" t="s">
        <v>173</v>
      </c>
      <c r="AU118" s="172" t="s">
        <v>83</v>
      </c>
      <c r="AY118" s="82" t="s">
        <v>171</v>
      </c>
      <c r="BE118" s="173">
        <f t="shared" si="4"/>
        <v>0</v>
      </c>
      <c r="BF118" s="173">
        <f t="shared" si="5"/>
        <v>0</v>
      </c>
      <c r="BG118" s="173">
        <f t="shared" si="6"/>
        <v>0</v>
      </c>
      <c r="BH118" s="173">
        <f t="shared" si="7"/>
        <v>0</v>
      </c>
      <c r="BI118" s="173">
        <f t="shared" si="8"/>
        <v>0</v>
      </c>
      <c r="BJ118" s="82" t="s">
        <v>179</v>
      </c>
      <c r="BK118" s="173">
        <f t="shared" si="9"/>
        <v>0</v>
      </c>
      <c r="BL118" s="82" t="s">
        <v>178</v>
      </c>
      <c r="BM118" s="172" t="s">
        <v>1955</v>
      </c>
    </row>
    <row r="119" spans="1:65" s="92" customFormat="1" ht="16.5" customHeight="1">
      <c r="A119" s="89"/>
      <c r="B119" s="90"/>
      <c r="C119" s="161" t="s">
        <v>346</v>
      </c>
      <c r="D119" s="161" t="s">
        <v>173</v>
      </c>
      <c r="E119" s="162" t="s">
        <v>1956</v>
      </c>
      <c r="F119" s="163" t="s">
        <v>1957</v>
      </c>
      <c r="G119" s="164" t="s">
        <v>1866</v>
      </c>
      <c r="H119" s="165">
        <v>11</v>
      </c>
      <c r="I119" s="75"/>
      <c r="J119" s="166">
        <f t="shared" si="0"/>
        <v>0</v>
      </c>
      <c r="K119" s="163" t="s">
        <v>3</v>
      </c>
      <c r="L119" s="90"/>
      <c r="M119" s="167" t="s">
        <v>3</v>
      </c>
      <c r="N119" s="168" t="s">
        <v>47</v>
      </c>
      <c r="O119" s="169"/>
      <c r="P119" s="170">
        <f t="shared" si="1"/>
        <v>0</v>
      </c>
      <c r="Q119" s="170">
        <v>0</v>
      </c>
      <c r="R119" s="170">
        <f t="shared" si="2"/>
        <v>0</v>
      </c>
      <c r="S119" s="170">
        <v>0</v>
      </c>
      <c r="T119" s="171">
        <f t="shared" si="3"/>
        <v>0</v>
      </c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R119" s="172" t="s">
        <v>178</v>
      </c>
      <c r="AT119" s="172" t="s">
        <v>173</v>
      </c>
      <c r="AU119" s="172" t="s">
        <v>83</v>
      </c>
      <c r="AY119" s="82" t="s">
        <v>171</v>
      </c>
      <c r="BE119" s="173">
        <f t="shared" si="4"/>
        <v>0</v>
      </c>
      <c r="BF119" s="173">
        <f t="shared" si="5"/>
        <v>0</v>
      </c>
      <c r="BG119" s="173">
        <f t="shared" si="6"/>
        <v>0</v>
      </c>
      <c r="BH119" s="173">
        <f t="shared" si="7"/>
        <v>0</v>
      </c>
      <c r="BI119" s="173">
        <f t="shared" si="8"/>
        <v>0</v>
      </c>
      <c r="BJ119" s="82" t="s">
        <v>179</v>
      </c>
      <c r="BK119" s="173">
        <f t="shared" si="9"/>
        <v>0</v>
      </c>
      <c r="BL119" s="82" t="s">
        <v>178</v>
      </c>
      <c r="BM119" s="172" t="s">
        <v>1958</v>
      </c>
    </row>
    <row r="120" spans="1:65" s="92" customFormat="1" ht="16.5" customHeight="1">
      <c r="A120" s="89"/>
      <c r="B120" s="90"/>
      <c r="C120" s="161" t="s">
        <v>353</v>
      </c>
      <c r="D120" s="161" t="s">
        <v>173</v>
      </c>
      <c r="E120" s="162" t="s">
        <v>1959</v>
      </c>
      <c r="F120" s="163" t="s">
        <v>1960</v>
      </c>
      <c r="G120" s="164" t="s">
        <v>256</v>
      </c>
      <c r="H120" s="165">
        <v>250</v>
      </c>
      <c r="I120" s="75"/>
      <c r="J120" s="166">
        <f t="shared" si="0"/>
        <v>0</v>
      </c>
      <c r="K120" s="163" t="s">
        <v>3</v>
      </c>
      <c r="L120" s="90"/>
      <c r="M120" s="167" t="s">
        <v>3</v>
      </c>
      <c r="N120" s="168" t="s">
        <v>47</v>
      </c>
      <c r="O120" s="169"/>
      <c r="P120" s="170">
        <f t="shared" si="1"/>
        <v>0</v>
      </c>
      <c r="Q120" s="170">
        <v>0</v>
      </c>
      <c r="R120" s="170">
        <f t="shared" si="2"/>
        <v>0</v>
      </c>
      <c r="S120" s="170">
        <v>0</v>
      </c>
      <c r="T120" s="171">
        <f t="shared" si="3"/>
        <v>0</v>
      </c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R120" s="172" t="s">
        <v>178</v>
      </c>
      <c r="AT120" s="172" t="s">
        <v>173</v>
      </c>
      <c r="AU120" s="172" t="s">
        <v>83</v>
      </c>
      <c r="AY120" s="82" t="s">
        <v>171</v>
      </c>
      <c r="BE120" s="173">
        <f t="shared" si="4"/>
        <v>0</v>
      </c>
      <c r="BF120" s="173">
        <f t="shared" si="5"/>
        <v>0</v>
      </c>
      <c r="BG120" s="173">
        <f t="shared" si="6"/>
        <v>0</v>
      </c>
      <c r="BH120" s="173">
        <f t="shared" si="7"/>
        <v>0</v>
      </c>
      <c r="BI120" s="173">
        <f t="shared" si="8"/>
        <v>0</v>
      </c>
      <c r="BJ120" s="82" t="s">
        <v>179</v>
      </c>
      <c r="BK120" s="173">
        <f t="shared" si="9"/>
        <v>0</v>
      </c>
      <c r="BL120" s="82" t="s">
        <v>178</v>
      </c>
      <c r="BM120" s="172" t="s">
        <v>1961</v>
      </c>
    </row>
    <row r="121" spans="1:65" s="92" customFormat="1" ht="16.5" customHeight="1">
      <c r="A121" s="89"/>
      <c r="B121" s="90"/>
      <c r="C121" s="161" t="s">
        <v>380</v>
      </c>
      <c r="D121" s="161" t="s">
        <v>173</v>
      </c>
      <c r="E121" s="162" t="s">
        <v>1962</v>
      </c>
      <c r="F121" s="163" t="s">
        <v>1963</v>
      </c>
      <c r="G121" s="164" t="s">
        <v>256</v>
      </c>
      <c r="H121" s="165">
        <v>1790</v>
      </c>
      <c r="I121" s="75"/>
      <c r="J121" s="166">
        <f t="shared" si="0"/>
        <v>0</v>
      </c>
      <c r="K121" s="163" t="s">
        <v>3</v>
      </c>
      <c r="L121" s="90"/>
      <c r="M121" s="167" t="s">
        <v>3</v>
      </c>
      <c r="N121" s="168" t="s">
        <v>47</v>
      </c>
      <c r="O121" s="169"/>
      <c r="P121" s="170">
        <f t="shared" si="1"/>
        <v>0</v>
      </c>
      <c r="Q121" s="170">
        <v>0</v>
      </c>
      <c r="R121" s="170">
        <f t="shared" si="2"/>
        <v>0</v>
      </c>
      <c r="S121" s="170">
        <v>0</v>
      </c>
      <c r="T121" s="171">
        <f t="shared" si="3"/>
        <v>0</v>
      </c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R121" s="172" t="s">
        <v>178</v>
      </c>
      <c r="AT121" s="172" t="s">
        <v>173</v>
      </c>
      <c r="AU121" s="172" t="s">
        <v>83</v>
      </c>
      <c r="AY121" s="82" t="s">
        <v>171</v>
      </c>
      <c r="BE121" s="173">
        <f t="shared" si="4"/>
        <v>0</v>
      </c>
      <c r="BF121" s="173">
        <f t="shared" si="5"/>
        <v>0</v>
      </c>
      <c r="BG121" s="173">
        <f t="shared" si="6"/>
        <v>0</v>
      </c>
      <c r="BH121" s="173">
        <f t="shared" si="7"/>
        <v>0</v>
      </c>
      <c r="BI121" s="173">
        <f t="shared" si="8"/>
        <v>0</v>
      </c>
      <c r="BJ121" s="82" t="s">
        <v>179</v>
      </c>
      <c r="BK121" s="173">
        <f t="shared" si="9"/>
        <v>0</v>
      </c>
      <c r="BL121" s="82" t="s">
        <v>178</v>
      </c>
      <c r="BM121" s="172" t="s">
        <v>1964</v>
      </c>
    </row>
    <row r="122" spans="1:65" s="92" customFormat="1" ht="16.5" customHeight="1">
      <c r="A122" s="89"/>
      <c r="B122" s="90"/>
      <c r="C122" s="161" t="s">
        <v>386</v>
      </c>
      <c r="D122" s="161" t="s">
        <v>173</v>
      </c>
      <c r="E122" s="162" t="s">
        <v>1965</v>
      </c>
      <c r="F122" s="163" t="s">
        <v>1966</v>
      </c>
      <c r="G122" s="164" t="s">
        <v>256</v>
      </c>
      <c r="H122" s="165">
        <v>1320</v>
      </c>
      <c r="I122" s="75"/>
      <c r="J122" s="166">
        <f t="shared" si="0"/>
        <v>0</v>
      </c>
      <c r="K122" s="163" t="s">
        <v>3</v>
      </c>
      <c r="L122" s="90"/>
      <c r="M122" s="167" t="s">
        <v>3</v>
      </c>
      <c r="N122" s="168" t="s">
        <v>47</v>
      </c>
      <c r="O122" s="169"/>
      <c r="P122" s="170">
        <f t="shared" si="1"/>
        <v>0</v>
      </c>
      <c r="Q122" s="170">
        <v>0</v>
      </c>
      <c r="R122" s="170">
        <f t="shared" si="2"/>
        <v>0</v>
      </c>
      <c r="S122" s="170">
        <v>0</v>
      </c>
      <c r="T122" s="171">
        <f t="shared" si="3"/>
        <v>0</v>
      </c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R122" s="172" t="s">
        <v>178</v>
      </c>
      <c r="AT122" s="172" t="s">
        <v>173</v>
      </c>
      <c r="AU122" s="172" t="s">
        <v>83</v>
      </c>
      <c r="AY122" s="82" t="s">
        <v>171</v>
      </c>
      <c r="BE122" s="173">
        <f t="shared" si="4"/>
        <v>0</v>
      </c>
      <c r="BF122" s="173">
        <f t="shared" si="5"/>
        <v>0</v>
      </c>
      <c r="BG122" s="173">
        <f t="shared" si="6"/>
        <v>0</v>
      </c>
      <c r="BH122" s="173">
        <f t="shared" si="7"/>
        <v>0</v>
      </c>
      <c r="BI122" s="173">
        <f t="shared" si="8"/>
        <v>0</v>
      </c>
      <c r="BJ122" s="82" t="s">
        <v>179</v>
      </c>
      <c r="BK122" s="173">
        <f t="shared" si="9"/>
        <v>0</v>
      </c>
      <c r="BL122" s="82" t="s">
        <v>178</v>
      </c>
      <c r="BM122" s="172" t="s">
        <v>1967</v>
      </c>
    </row>
    <row r="123" spans="1:65" s="92" customFormat="1" ht="16.5" customHeight="1">
      <c r="A123" s="89"/>
      <c r="B123" s="90"/>
      <c r="C123" s="161" t="s">
        <v>391</v>
      </c>
      <c r="D123" s="161" t="s">
        <v>173</v>
      </c>
      <c r="E123" s="162" t="s">
        <v>1968</v>
      </c>
      <c r="F123" s="163" t="s">
        <v>1969</v>
      </c>
      <c r="G123" s="164" t="s">
        <v>256</v>
      </c>
      <c r="H123" s="165">
        <v>90</v>
      </c>
      <c r="I123" s="75"/>
      <c r="J123" s="166">
        <f t="shared" si="0"/>
        <v>0</v>
      </c>
      <c r="K123" s="163" t="s">
        <v>3</v>
      </c>
      <c r="L123" s="90"/>
      <c r="M123" s="167" t="s">
        <v>3</v>
      </c>
      <c r="N123" s="168" t="s">
        <v>47</v>
      </c>
      <c r="O123" s="169"/>
      <c r="P123" s="170">
        <f t="shared" si="1"/>
        <v>0</v>
      </c>
      <c r="Q123" s="170">
        <v>0</v>
      </c>
      <c r="R123" s="170">
        <f t="shared" si="2"/>
        <v>0</v>
      </c>
      <c r="S123" s="170">
        <v>0</v>
      </c>
      <c r="T123" s="171">
        <f t="shared" si="3"/>
        <v>0</v>
      </c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R123" s="172" t="s">
        <v>178</v>
      </c>
      <c r="AT123" s="172" t="s">
        <v>173</v>
      </c>
      <c r="AU123" s="172" t="s">
        <v>83</v>
      </c>
      <c r="AY123" s="82" t="s">
        <v>171</v>
      </c>
      <c r="BE123" s="173">
        <f t="shared" si="4"/>
        <v>0</v>
      </c>
      <c r="BF123" s="173">
        <f t="shared" si="5"/>
        <v>0</v>
      </c>
      <c r="BG123" s="173">
        <f t="shared" si="6"/>
        <v>0</v>
      </c>
      <c r="BH123" s="173">
        <f t="shared" si="7"/>
        <v>0</v>
      </c>
      <c r="BI123" s="173">
        <f t="shared" si="8"/>
        <v>0</v>
      </c>
      <c r="BJ123" s="82" t="s">
        <v>179</v>
      </c>
      <c r="BK123" s="173">
        <f t="shared" si="9"/>
        <v>0</v>
      </c>
      <c r="BL123" s="82" t="s">
        <v>178</v>
      </c>
      <c r="BM123" s="172" t="s">
        <v>1970</v>
      </c>
    </row>
    <row r="124" spans="1:65" s="92" customFormat="1" ht="16.5" customHeight="1">
      <c r="A124" s="89"/>
      <c r="B124" s="90"/>
      <c r="C124" s="161" t="s">
        <v>398</v>
      </c>
      <c r="D124" s="161" t="s">
        <v>173</v>
      </c>
      <c r="E124" s="162" t="s">
        <v>1971</v>
      </c>
      <c r="F124" s="163" t="s">
        <v>1972</v>
      </c>
      <c r="G124" s="164" t="s">
        <v>256</v>
      </c>
      <c r="H124" s="165">
        <v>670</v>
      </c>
      <c r="I124" s="75"/>
      <c r="J124" s="166">
        <f t="shared" si="0"/>
        <v>0</v>
      </c>
      <c r="K124" s="163" t="s">
        <v>3</v>
      </c>
      <c r="L124" s="90"/>
      <c r="M124" s="167" t="s">
        <v>3</v>
      </c>
      <c r="N124" s="168" t="s">
        <v>47</v>
      </c>
      <c r="O124" s="169"/>
      <c r="P124" s="170">
        <f t="shared" si="1"/>
        <v>0</v>
      </c>
      <c r="Q124" s="170">
        <v>0</v>
      </c>
      <c r="R124" s="170">
        <f t="shared" si="2"/>
        <v>0</v>
      </c>
      <c r="S124" s="170">
        <v>0</v>
      </c>
      <c r="T124" s="171">
        <f t="shared" si="3"/>
        <v>0</v>
      </c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R124" s="172" t="s">
        <v>178</v>
      </c>
      <c r="AT124" s="172" t="s">
        <v>173</v>
      </c>
      <c r="AU124" s="172" t="s">
        <v>83</v>
      </c>
      <c r="AY124" s="82" t="s">
        <v>171</v>
      </c>
      <c r="BE124" s="173">
        <f t="shared" si="4"/>
        <v>0</v>
      </c>
      <c r="BF124" s="173">
        <f t="shared" si="5"/>
        <v>0</v>
      </c>
      <c r="BG124" s="173">
        <f t="shared" si="6"/>
        <v>0</v>
      </c>
      <c r="BH124" s="173">
        <f t="shared" si="7"/>
        <v>0</v>
      </c>
      <c r="BI124" s="173">
        <f t="shared" si="8"/>
        <v>0</v>
      </c>
      <c r="BJ124" s="82" t="s">
        <v>179</v>
      </c>
      <c r="BK124" s="173">
        <f t="shared" si="9"/>
        <v>0</v>
      </c>
      <c r="BL124" s="82" t="s">
        <v>178</v>
      </c>
      <c r="BM124" s="172" t="s">
        <v>1973</v>
      </c>
    </row>
    <row r="125" spans="1:65" s="92" customFormat="1" ht="16.5" customHeight="1">
      <c r="A125" s="89"/>
      <c r="B125" s="90"/>
      <c r="C125" s="161" t="s">
        <v>404</v>
      </c>
      <c r="D125" s="161" t="s">
        <v>173</v>
      </c>
      <c r="E125" s="162" t="s">
        <v>1974</v>
      </c>
      <c r="F125" s="163" t="s">
        <v>1975</v>
      </c>
      <c r="G125" s="164" t="s">
        <v>256</v>
      </c>
      <c r="H125" s="165">
        <v>170</v>
      </c>
      <c r="I125" s="75"/>
      <c r="J125" s="166">
        <f aca="true" t="shared" si="10" ref="J125:J143">ROUND(I125*H125,2)</f>
        <v>0</v>
      </c>
      <c r="K125" s="163" t="s">
        <v>3</v>
      </c>
      <c r="L125" s="90"/>
      <c r="M125" s="167" t="s">
        <v>3</v>
      </c>
      <c r="N125" s="168" t="s">
        <v>47</v>
      </c>
      <c r="O125" s="169"/>
      <c r="P125" s="170">
        <f aca="true" t="shared" si="11" ref="P125:P143">O125*H125</f>
        <v>0</v>
      </c>
      <c r="Q125" s="170">
        <v>0</v>
      </c>
      <c r="R125" s="170">
        <f aca="true" t="shared" si="12" ref="R125:R143">Q125*H125</f>
        <v>0</v>
      </c>
      <c r="S125" s="170">
        <v>0</v>
      </c>
      <c r="T125" s="171">
        <f aca="true" t="shared" si="13" ref="T125:T143">S125*H125</f>
        <v>0</v>
      </c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R125" s="172" t="s">
        <v>178</v>
      </c>
      <c r="AT125" s="172" t="s">
        <v>173</v>
      </c>
      <c r="AU125" s="172" t="s">
        <v>83</v>
      </c>
      <c r="AY125" s="82" t="s">
        <v>171</v>
      </c>
      <c r="BE125" s="173">
        <f aca="true" t="shared" si="14" ref="BE125:BE143">IF(N125="základní",J125,0)</f>
        <v>0</v>
      </c>
      <c r="BF125" s="173">
        <f aca="true" t="shared" si="15" ref="BF125:BF143">IF(N125="snížená",J125,0)</f>
        <v>0</v>
      </c>
      <c r="BG125" s="173">
        <f aca="true" t="shared" si="16" ref="BG125:BG143">IF(N125="zákl. přenesená",J125,0)</f>
        <v>0</v>
      </c>
      <c r="BH125" s="173">
        <f aca="true" t="shared" si="17" ref="BH125:BH143">IF(N125="sníž. přenesená",J125,0)</f>
        <v>0</v>
      </c>
      <c r="BI125" s="173">
        <f aca="true" t="shared" si="18" ref="BI125:BI143">IF(N125="nulová",J125,0)</f>
        <v>0</v>
      </c>
      <c r="BJ125" s="82" t="s">
        <v>179</v>
      </c>
      <c r="BK125" s="173">
        <f aca="true" t="shared" si="19" ref="BK125:BK143">ROUND(I125*H125,2)</f>
        <v>0</v>
      </c>
      <c r="BL125" s="82" t="s">
        <v>178</v>
      </c>
      <c r="BM125" s="172" t="s">
        <v>1976</v>
      </c>
    </row>
    <row r="126" spans="1:65" s="92" customFormat="1" ht="16.5" customHeight="1">
      <c r="A126" s="89"/>
      <c r="B126" s="90"/>
      <c r="C126" s="161" t="s">
        <v>409</v>
      </c>
      <c r="D126" s="161" t="s">
        <v>173</v>
      </c>
      <c r="E126" s="162" t="s">
        <v>1977</v>
      </c>
      <c r="F126" s="163" t="s">
        <v>1978</v>
      </c>
      <c r="G126" s="164" t="s">
        <v>256</v>
      </c>
      <c r="H126" s="165">
        <v>100</v>
      </c>
      <c r="I126" s="75"/>
      <c r="J126" s="166">
        <f t="shared" si="10"/>
        <v>0</v>
      </c>
      <c r="K126" s="163" t="s">
        <v>3</v>
      </c>
      <c r="L126" s="90"/>
      <c r="M126" s="167" t="s">
        <v>3</v>
      </c>
      <c r="N126" s="168" t="s">
        <v>47</v>
      </c>
      <c r="O126" s="169"/>
      <c r="P126" s="170">
        <f t="shared" si="11"/>
        <v>0</v>
      </c>
      <c r="Q126" s="170">
        <v>0</v>
      </c>
      <c r="R126" s="170">
        <f t="shared" si="12"/>
        <v>0</v>
      </c>
      <c r="S126" s="170">
        <v>0</v>
      </c>
      <c r="T126" s="171">
        <f t="shared" si="13"/>
        <v>0</v>
      </c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R126" s="172" t="s">
        <v>178</v>
      </c>
      <c r="AT126" s="172" t="s">
        <v>173</v>
      </c>
      <c r="AU126" s="172" t="s">
        <v>83</v>
      </c>
      <c r="AY126" s="82" t="s">
        <v>171</v>
      </c>
      <c r="BE126" s="173">
        <f t="shared" si="14"/>
        <v>0</v>
      </c>
      <c r="BF126" s="173">
        <f t="shared" si="15"/>
        <v>0</v>
      </c>
      <c r="BG126" s="173">
        <f t="shared" si="16"/>
        <v>0</v>
      </c>
      <c r="BH126" s="173">
        <f t="shared" si="17"/>
        <v>0</v>
      </c>
      <c r="BI126" s="173">
        <f t="shared" si="18"/>
        <v>0</v>
      </c>
      <c r="BJ126" s="82" t="s">
        <v>179</v>
      </c>
      <c r="BK126" s="173">
        <f t="shared" si="19"/>
        <v>0</v>
      </c>
      <c r="BL126" s="82" t="s">
        <v>178</v>
      </c>
      <c r="BM126" s="172" t="s">
        <v>1979</v>
      </c>
    </row>
    <row r="127" spans="1:65" s="92" customFormat="1" ht="16.5" customHeight="1">
      <c r="A127" s="89"/>
      <c r="B127" s="90"/>
      <c r="C127" s="161" t="s">
        <v>414</v>
      </c>
      <c r="D127" s="161" t="s">
        <v>173</v>
      </c>
      <c r="E127" s="162" t="s">
        <v>1980</v>
      </c>
      <c r="F127" s="163" t="s">
        <v>1981</v>
      </c>
      <c r="G127" s="164" t="s">
        <v>256</v>
      </c>
      <c r="H127" s="165">
        <v>220</v>
      </c>
      <c r="I127" s="75"/>
      <c r="J127" s="166">
        <f t="shared" si="10"/>
        <v>0</v>
      </c>
      <c r="K127" s="163" t="s">
        <v>3</v>
      </c>
      <c r="L127" s="90"/>
      <c r="M127" s="167" t="s">
        <v>3</v>
      </c>
      <c r="N127" s="168" t="s">
        <v>47</v>
      </c>
      <c r="O127" s="169"/>
      <c r="P127" s="170">
        <f t="shared" si="11"/>
        <v>0</v>
      </c>
      <c r="Q127" s="170">
        <v>0</v>
      </c>
      <c r="R127" s="170">
        <f t="shared" si="12"/>
        <v>0</v>
      </c>
      <c r="S127" s="170">
        <v>0</v>
      </c>
      <c r="T127" s="171">
        <f t="shared" si="13"/>
        <v>0</v>
      </c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R127" s="172" t="s">
        <v>178</v>
      </c>
      <c r="AT127" s="172" t="s">
        <v>173</v>
      </c>
      <c r="AU127" s="172" t="s">
        <v>83</v>
      </c>
      <c r="AY127" s="82" t="s">
        <v>171</v>
      </c>
      <c r="BE127" s="173">
        <f t="shared" si="14"/>
        <v>0</v>
      </c>
      <c r="BF127" s="173">
        <f t="shared" si="15"/>
        <v>0</v>
      </c>
      <c r="BG127" s="173">
        <f t="shared" si="16"/>
        <v>0</v>
      </c>
      <c r="BH127" s="173">
        <f t="shared" si="17"/>
        <v>0</v>
      </c>
      <c r="BI127" s="173">
        <f t="shared" si="18"/>
        <v>0</v>
      </c>
      <c r="BJ127" s="82" t="s">
        <v>179</v>
      </c>
      <c r="BK127" s="173">
        <f t="shared" si="19"/>
        <v>0</v>
      </c>
      <c r="BL127" s="82" t="s">
        <v>178</v>
      </c>
      <c r="BM127" s="172" t="s">
        <v>1982</v>
      </c>
    </row>
    <row r="128" spans="1:65" s="92" customFormat="1" ht="16.5" customHeight="1">
      <c r="A128" s="89"/>
      <c r="B128" s="90"/>
      <c r="C128" s="161" t="s">
        <v>419</v>
      </c>
      <c r="D128" s="161" t="s">
        <v>173</v>
      </c>
      <c r="E128" s="162" t="s">
        <v>1983</v>
      </c>
      <c r="F128" s="163" t="s">
        <v>1984</v>
      </c>
      <c r="G128" s="164" t="s">
        <v>256</v>
      </c>
      <c r="H128" s="165">
        <v>50</v>
      </c>
      <c r="I128" s="75"/>
      <c r="J128" s="166">
        <f t="shared" si="10"/>
        <v>0</v>
      </c>
      <c r="K128" s="163" t="s">
        <v>3</v>
      </c>
      <c r="L128" s="90"/>
      <c r="M128" s="167" t="s">
        <v>3</v>
      </c>
      <c r="N128" s="168" t="s">
        <v>47</v>
      </c>
      <c r="O128" s="169"/>
      <c r="P128" s="170">
        <f t="shared" si="11"/>
        <v>0</v>
      </c>
      <c r="Q128" s="170">
        <v>0</v>
      </c>
      <c r="R128" s="170">
        <f t="shared" si="12"/>
        <v>0</v>
      </c>
      <c r="S128" s="170">
        <v>0</v>
      </c>
      <c r="T128" s="171">
        <f t="shared" si="13"/>
        <v>0</v>
      </c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R128" s="172" t="s">
        <v>178</v>
      </c>
      <c r="AT128" s="172" t="s">
        <v>173</v>
      </c>
      <c r="AU128" s="172" t="s">
        <v>83</v>
      </c>
      <c r="AY128" s="82" t="s">
        <v>171</v>
      </c>
      <c r="BE128" s="173">
        <f t="shared" si="14"/>
        <v>0</v>
      </c>
      <c r="BF128" s="173">
        <f t="shared" si="15"/>
        <v>0</v>
      </c>
      <c r="BG128" s="173">
        <f t="shared" si="16"/>
        <v>0</v>
      </c>
      <c r="BH128" s="173">
        <f t="shared" si="17"/>
        <v>0</v>
      </c>
      <c r="BI128" s="173">
        <f t="shared" si="18"/>
        <v>0</v>
      </c>
      <c r="BJ128" s="82" t="s">
        <v>179</v>
      </c>
      <c r="BK128" s="173">
        <f t="shared" si="19"/>
        <v>0</v>
      </c>
      <c r="BL128" s="82" t="s">
        <v>178</v>
      </c>
      <c r="BM128" s="172" t="s">
        <v>1985</v>
      </c>
    </row>
    <row r="129" spans="1:65" s="92" customFormat="1" ht="16.5" customHeight="1">
      <c r="A129" s="89"/>
      <c r="B129" s="90"/>
      <c r="C129" s="161" t="s">
        <v>425</v>
      </c>
      <c r="D129" s="161" t="s">
        <v>173</v>
      </c>
      <c r="E129" s="162" t="s">
        <v>1986</v>
      </c>
      <c r="F129" s="163" t="s">
        <v>1987</v>
      </c>
      <c r="G129" s="164" t="s">
        <v>1866</v>
      </c>
      <c r="H129" s="165">
        <v>15</v>
      </c>
      <c r="I129" s="75"/>
      <c r="J129" s="166">
        <f t="shared" si="10"/>
        <v>0</v>
      </c>
      <c r="K129" s="163" t="s">
        <v>3</v>
      </c>
      <c r="L129" s="90"/>
      <c r="M129" s="167" t="s">
        <v>3</v>
      </c>
      <c r="N129" s="168" t="s">
        <v>47</v>
      </c>
      <c r="O129" s="169"/>
      <c r="P129" s="170">
        <f t="shared" si="11"/>
        <v>0</v>
      </c>
      <c r="Q129" s="170">
        <v>0</v>
      </c>
      <c r="R129" s="170">
        <f t="shared" si="12"/>
        <v>0</v>
      </c>
      <c r="S129" s="170">
        <v>0</v>
      </c>
      <c r="T129" s="171">
        <f t="shared" si="13"/>
        <v>0</v>
      </c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R129" s="172" t="s">
        <v>178</v>
      </c>
      <c r="AT129" s="172" t="s">
        <v>173</v>
      </c>
      <c r="AU129" s="172" t="s">
        <v>83</v>
      </c>
      <c r="AY129" s="82" t="s">
        <v>171</v>
      </c>
      <c r="BE129" s="173">
        <f t="shared" si="14"/>
        <v>0</v>
      </c>
      <c r="BF129" s="173">
        <f t="shared" si="15"/>
        <v>0</v>
      </c>
      <c r="BG129" s="173">
        <f t="shared" si="16"/>
        <v>0</v>
      </c>
      <c r="BH129" s="173">
        <f t="shared" si="17"/>
        <v>0</v>
      </c>
      <c r="BI129" s="173">
        <f t="shared" si="18"/>
        <v>0</v>
      </c>
      <c r="BJ129" s="82" t="s">
        <v>179</v>
      </c>
      <c r="BK129" s="173">
        <f t="shared" si="19"/>
        <v>0</v>
      </c>
      <c r="BL129" s="82" t="s">
        <v>178</v>
      </c>
      <c r="BM129" s="172" t="s">
        <v>1988</v>
      </c>
    </row>
    <row r="130" spans="1:65" s="92" customFormat="1" ht="16.5" customHeight="1">
      <c r="A130" s="89"/>
      <c r="B130" s="90"/>
      <c r="C130" s="161" t="s">
        <v>431</v>
      </c>
      <c r="D130" s="161" t="s">
        <v>173</v>
      </c>
      <c r="E130" s="162" t="s">
        <v>1989</v>
      </c>
      <c r="F130" s="163" t="s">
        <v>1990</v>
      </c>
      <c r="G130" s="164" t="s">
        <v>1866</v>
      </c>
      <c r="H130" s="165">
        <v>26</v>
      </c>
      <c r="I130" s="75"/>
      <c r="J130" s="166">
        <f t="shared" si="10"/>
        <v>0</v>
      </c>
      <c r="K130" s="163" t="s">
        <v>3</v>
      </c>
      <c r="L130" s="90"/>
      <c r="M130" s="167" t="s">
        <v>3</v>
      </c>
      <c r="N130" s="168" t="s">
        <v>47</v>
      </c>
      <c r="O130" s="169"/>
      <c r="P130" s="170">
        <f t="shared" si="11"/>
        <v>0</v>
      </c>
      <c r="Q130" s="170">
        <v>0</v>
      </c>
      <c r="R130" s="170">
        <f t="shared" si="12"/>
        <v>0</v>
      </c>
      <c r="S130" s="170">
        <v>0</v>
      </c>
      <c r="T130" s="171">
        <f t="shared" si="13"/>
        <v>0</v>
      </c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R130" s="172" t="s">
        <v>178</v>
      </c>
      <c r="AT130" s="172" t="s">
        <v>173</v>
      </c>
      <c r="AU130" s="172" t="s">
        <v>83</v>
      </c>
      <c r="AY130" s="82" t="s">
        <v>171</v>
      </c>
      <c r="BE130" s="173">
        <f t="shared" si="14"/>
        <v>0</v>
      </c>
      <c r="BF130" s="173">
        <f t="shared" si="15"/>
        <v>0</v>
      </c>
      <c r="BG130" s="173">
        <f t="shared" si="16"/>
        <v>0</v>
      </c>
      <c r="BH130" s="173">
        <f t="shared" si="17"/>
        <v>0</v>
      </c>
      <c r="BI130" s="173">
        <f t="shared" si="18"/>
        <v>0</v>
      </c>
      <c r="BJ130" s="82" t="s">
        <v>179</v>
      </c>
      <c r="BK130" s="173">
        <f t="shared" si="19"/>
        <v>0</v>
      </c>
      <c r="BL130" s="82" t="s">
        <v>178</v>
      </c>
      <c r="BM130" s="172" t="s">
        <v>1991</v>
      </c>
    </row>
    <row r="131" spans="1:65" s="92" customFormat="1" ht="16.5" customHeight="1">
      <c r="A131" s="89"/>
      <c r="B131" s="90"/>
      <c r="C131" s="161" t="s">
        <v>435</v>
      </c>
      <c r="D131" s="161" t="s">
        <v>173</v>
      </c>
      <c r="E131" s="162" t="s">
        <v>1992</v>
      </c>
      <c r="F131" s="163" t="s">
        <v>1993</v>
      </c>
      <c r="G131" s="164" t="s">
        <v>1866</v>
      </c>
      <c r="H131" s="165">
        <v>1</v>
      </c>
      <c r="I131" s="75"/>
      <c r="J131" s="166">
        <f t="shared" si="10"/>
        <v>0</v>
      </c>
      <c r="K131" s="163" t="s">
        <v>3</v>
      </c>
      <c r="L131" s="90"/>
      <c r="M131" s="167" t="s">
        <v>3</v>
      </c>
      <c r="N131" s="168" t="s">
        <v>47</v>
      </c>
      <c r="O131" s="169"/>
      <c r="P131" s="170">
        <f t="shared" si="11"/>
        <v>0</v>
      </c>
      <c r="Q131" s="170">
        <v>0</v>
      </c>
      <c r="R131" s="170">
        <f t="shared" si="12"/>
        <v>0</v>
      </c>
      <c r="S131" s="170">
        <v>0</v>
      </c>
      <c r="T131" s="171">
        <f t="shared" si="13"/>
        <v>0</v>
      </c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R131" s="172" t="s">
        <v>178</v>
      </c>
      <c r="AT131" s="172" t="s">
        <v>173</v>
      </c>
      <c r="AU131" s="172" t="s">
        <v>83</v>
      </c>
      <c r="AY131" s="82" t="s">
        <v>171</v>
      </c>
      <c r="BE131" s="173">
        <f t="shared" si="14"/>
        <v>0</v>
      </c>
      <c r="BF131" s="173">
        <f t="shared" si="15"/>
        <v>0</v>
      </c>
      <c r="BG131" s="173">
        <f t="shared" si="16"/>
        <v>0</v>
      </c>
      <c r="BH131" s="173">
        <f t="shared" si="17"/>
        <v>0</v>
      </c>
      <c r="BI131" s="173">
        <f t="shared" si="18"/>
        <v>0</v>
      </c>
      <c r="BJ131" s="82" t="s">
        <v>179</v>
      </c>
      <c r="BK131" s="173">
        <f t="shared" si="19"/>
        <v>0</v>
      </c>
      <c r="BL131" s="82" t="s">
        <v>178</v>
      </c>
      <c r="BM131" s="172" t="s">
        <v>1994</v>
      </c>
    </row>
    <row r="132" spans="1:65" s="92" customFormat="1" ht="16.5" customHeight="1">
      <c r="A132" s="89"/>
      <c r="B132" s="90"/>
      <c r="C132" s="161" t="s">
        <v>1995</v>
      </c>
      <c r="D132" s="161" t="s">
        <v>173</v>
      </c>
      <c r="E132" s="162" t="s">
        <v>1996</v>
      </c>
      <c r="F132" s="163" t="s">
        <v>1997</v>
      </c>
      <c r="G132" s="164" t="s">
        <v>1866</v>
      </c>
      <c r="H132" s="165">
        <v>7</v>
      </c>
      <c r="I132" s="75"/>
      <c r="J132" s="166">
        <f t="shared" si="10"/>
        <v>0</v>
      </c>
      <c r="K132" s="163" t="s">
        <v>3</v>
      </c>
      <c r="L132" s="90"/>
      <c r="M132" s="167" t="s">
        <v>3</v>
      </c>
      <c r="N132" s="168" t="s">
        <v>47</v>
      </c>
      <c r="O132" s="169"/>
      <c r="P132" s="170">
        <f t="shared" si="11"/>
        <v>0</v>
      </c>
      <c r="Q132" s="170">
        <v>0</v>
      </c>
      <c r="R132" s="170">
        <f t="shared" si="12"/>
        <v>0</v>
      </c>
      <c r="S132" s="170">
        <v>0</v>
      </c>
      <c r="T132" s="171">
        <f t="shared" si="13"/>
        <v>0</v>
      </c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R132" s="172" t="s">
        <v>178</v>
      </c>
      <c r="AT132" s="172" t="s">
        <v>173</v>
      </c>
      <c r="AU132" s="172" t="s">
        <v>83</v>
      </c>
      <c r="AY132" s="82" t="s">
        <v>171</v>
      </c>
      <c r="BE132" s="173">
        <f t="shared" si="14"/>
        <v>0</v>
      </c>
      <c r="BF132" s="173">
        <f t="shared" si="15"/>
        <v>0</v>
      </c>
      <c r="BG132" s="173">
        <f t="shared" si="16"/>
        <v>0</v>
      </c>
      <c r="BH132" s="173">
        <f t="shared" si="17"/>
        <v>0</v>
      </c>
      <c r="BI132" s="173">
        <f t="shared" si="18"/>
        <v>0</v>
      </c>
      <c r="BJ132" s="82" t="s">
        <v>179</v>
      </c>
      <c r="BK132" s="173">
        <f t="shared" si="19"/>
        <v>0</v>
      </c>
      <c r="BL132" s="82" t="s">
        <v>178</v>
      </c>
      <c r="BM132" s="172" t="s">
        <v>1998</v>
      </c>
    </row>
    <row r="133" spans="1:65" s="92" customFormat="1" ht="16.5" customHeight="1">
      <c r="A133" s="89"/>
      <c r="B133" s="90"/>
      <c r="C133" s="161" t="s">
        <v>445</v>
      </c>
      <c r="D133" s="161" t="s">
        <v>173</v>
      </c>
      <c r="E133" s="162" t="s">
        <v>1999</v>
      </c>
      <c r="F133" s="163" t="s">
        <v>2000</v>
      </c>
      <c r="G133" s="164" t="s">
        <v>1866</v>
      </c>
      <c r="H133" s="165">
        <v>30</v>
      </c>
      <c r="I133" s="75"/>
      <c r="J133" s="166">
        <f t="shared" si="10"/>
        <v>0</v>
      </c>
      <c r="K133" s="163" t="s">
        <v>3</v>
      </c>
      <c r="L133" s="90"/>
      <c r="M133" s="167" t="s">
        <v>3</v>
      </c>
      <c r="N133" s="168" t="s">
        <v>47</v>
      </c>
      <c r="O133" s="169"/>
      <c r="P133" s="170">
        <f t="shared" si="11"/>
        <v>0</v>
      </c>
      <c r="Q133" s="170">
        <v>0</v>
      </c>
      <c r="R133" s="170">
        <f t="shared" si="12"/>
        <v>0</v>
      </c>
      <c r="S133" s="170">
        <v>0</v>
      </c>
      <c r="T133" s="171">
        <f t="shared" si="13"/>
        <v>0</v>
      </c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R133" s="172" t="s">
        <v>178</v>
      </c>
      <c r="AT133" s="172" t="s">
        <v>173</v>
      </c>
      <c r="AU133" s="172" t="s">
        <v>83</v>
      </c>
      <c r="AY133" s="82" t="s">
        <v>171</v>
      </c>
      <c r="BE133" s="173">
        <f t="shared" si="14"/>
        <v>0</v>
      </c>
      <c r="BF133" s="173">
        <f t="shared" si="15"/>
        <v>0</v>
      </c>
      <c r="BG133" s="173">
        <f t="shared" si="16"/>
        <v>0</v>
      </c>
      <c r="BH133" s="173">
        <f t="shared" si="17"/>
        <v>0</v>
      </c>
      <c r="BI133" s="173">
        <f t="shared" si="18"/>
        <v>0</v>
      </c>
      <c r="BJ133" s="82" t="s">
        <v>179</v>
      </c>
      <c r="BK133" s="173">
        <f t="shared" si="19"/>
        <v>0</v>
      </c>
      <c r="BL133" s="82" t="s">
        <v>178</v>
      </c>
      <c r="BM133" s="172" t="s">
        <v>2001</v>
      </c>
    </row>
    <row r="134" spans="1:65" s="92" customFormat="1" ht="16.5" customHeight="1">
      <c r="A134" s="89"/>
      <c r="B134" s="90"/>
      <c r="C134" s="161" t="s">
        <v>454</v>
      </c>
      <c r="D134" s="161" t="s">
        <v>173</v>
      </c>
      <c r="E134" s="162" t="s">
        <v>2002</v>
      </c>
      <c r="F134" s="163" t="s">
        <v>2003</v>
      </c>
      <c r="G134" s="164" t="s">
        <v>1866</v>
      </c>
      <c r="H134" s="165">
        <v>1</v>
      </c>
      <c r="I134" s="75"/>
      <c r="J134" s="166">
        <f t="shared" si="10"/>
        <v>0</v>
      </c>
      <c r="K134" s="163" t="s">
        <v>3</v>
      </c>
      <c r="L134" s="90"/>
      <c r="M134" s="167" t="s">
        <v>3</v>
      </c>
      <c r="N134" s="168" t="s">
        <v>47</v>
      </c>
      <c r="O134" s="169"/>
      <c r="P134" s="170">
        <f t="shared" si="11"/>
        <v>0</v>
      </c>
      <c r="Q134" s="170">
        <v>0</v>
      </c>
      <c r="R134" s="170">
        <f t="shared" si="12"/>
        <v>0</v>
      </c>
      <c r="S134" s="170">
        <v>0</v>
      </c>
      <c r="T134" s="171">
        <f t="shared" si="13"/>
        <v>0</v>
      </c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R134" s="172" t="s">
        <v>178</v>
      </c>
      <c r="AT134" s="172" t="s">
        <v>173</v>
      </c>
      <c r="AU134" s="172" t="s">
        <v>83</v>
      </c>
      <c r="AY134" s="82" t="s">
        <v>171</v>
      </c>
      <c r="BE134" s="173">
        <f t="shared" si="14"/>
        <v>0</v>
      </c>
      <c r="BF134" s="173">
        <f t="shared" si="15"/>
        <v>0</v>
      </c>
      <c r="BG134" s="173">
        <f t="shared" si="16"/>
        <v>0</v>
      </c>
      <c r="BH134" s="173">
        <f t="shared" si="17"/>
        <v>0</v>
      </c>
      <c r="BI134" s="173">
        <f t="shared" si="18"/>
        <v>0</v>
      </c>
      <c r="BJ134" s="82" t="s">
        <v>179</v>
      </c>
      <c r="BK134" s="173">
        <f t="shared" si="19"/>
        <v>0</v>
      </c>
      <c r="BL134" s="82" t="s">
        <v>178</v>
      </c>
      <c r="BM134" s="172" t="s">
        <v>2004</v>
      </c>
    </row>
    <row r="135" spans="1:65" s="92" customFormat="1" ht="16.5" customHeight="1">
      <c r="A135" s="89"/>
      <c r="B135" s="90"/>
      <c r="C135" s="161" t="s">
        <v>460</v>
      </c>
      <c r="D135" s="161" t="s">
        <v>173</v>
      </c>
      <c r="E135" s="162" t="s">
        <v>2005</v>
      </c>
      <c r="F135" s="163" t="s">
        <v>2006</v>
      </c>
      <c r="G135" s="164" t="s">
        <v>1866</v>
      </c>
      <c r="H135" s="165">
        <v>2</v>
      </c>
      <c r="I135" s="75"/>
      <c r="J135" s="166">
        <f t="shared" si="10"/>
        <v>0</v>
      </c>
      <c r="K135" s="163" t="s">
        <v>3</v>
      </c>
      <c r="L135" s="90"/>
      <c r="M135" s="167" t="s">
        <v>3</v>
      </c>
      <c r="N135" s="168" t="s">
        <v>47</v>
      </c>
      <c r="O135" s="169"/>
      <c r="P135" s="170">
        <f t="shared" si="11"/>
        <v>0</v>
      </c>
      <c r="Q135" s="170">
        <v>0</v>
      </c>
      <c r="R135" s="170">
        <f t="shared" si="12"/>
        <v>0</v>
      </c>
      <c r="S135" s="170">
        <v>0</v>
      </c>
      <c r="T135" s="171">
        <f t="shared" si="13"/>
        <v>0</v>
      </c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R135" s="172" t="s">
        <v>178</v>
      </c>
      <c r="AT135" s="172" t="s">
        <v>173</v>
      </c>
      <c r="AU135" s="172" t="s">
        <v>83</v>
      </c>
      <c r="AY135" s="82" t="s">
        <v>171</v>
      </c>
      <c r="BE135" s="173">
        <f t="shared" si="14"/>
        <v>0</v>
      </c>
      <c r="BF135" s="173">
        <f t="shared" si="15"/>
        <v>0</v>
      </c>
      <c r="BG135" s="173">
        <f t="shared" si="16"/>
        <v>0</v>
      </c>
      <c r="BH135" s="173">
        <f t="shared" si="17"/>
        <v>0</v>
      </c>
      <c r="BI135" s="173">
        <f t="shared" si="18"/>
        <v>0</v>
      </c>
      <c r="BJ135" s="82" t="s">
        <v>179</v>
      </c>
      <c r="BK135" s="173">
        <f t="shared" si="19"/>
        <v>0</v>
      </c>
      <c r="BL135" s="82" t="s">
        <v>178</v>
      </c>
      <c r="BM135" s="172" t="s">
        <v>2007</v>
      </c>
    </row>
    <row r="136" spans="1:65" s="92" customFormat="1" ht="16.5" customHeight="1">
      <c r="A136" s="89"/>
      <c r="B136" s="90"/>
      <c r="C136" s="161" t="s">
        <v>465</v>
      </c>
      <c r="D136" s="161" t="s">
        <v>173</v>
      </c>
      <c r="E136" s="162" t="s">
        <v>2008</v>
      </c>
      <c r="F136" s="163" t="s">
        <v>2009</v>
      </c>
      <c r="G136" s="164" t="s">
        <v>256</v>
      </c>
      <c r="H136" s="165">
        <v>80</v>
      </c>
      <c r="I136" s="75"/>
      <c r="J136" s="166">
        <f t="shared" si="10"/>
        <v>0</v>
      </c>
      <c r="K136" s="163" t="s">
        <v>3</v>
      </c>
      <c r="L136" s="90"/>
      <c r="M136" s="167" t="s">
        <v>3</v>
      </c>
      <c r="N136" s="168" t="s">
        <v>47</v>
      </c>
      <c r="O136" s="169"/>
      <c r="P136" s="170">
        <f t="shared" si="11"/>
        <v>0</v>
      </c>
      <c r="Q136" s="170">
        <v>0</v>
      </c>
      <c r="R136" s="170">
        <f t="shared" si="12"/>
        <v>0</v>
      </c>
      <c r="S136" s="170">
        <v>0</v>
      </c>
      <c r="T136" s="171">
        <f t="shared" si="13"/>
        <v>0</v>
      </c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R136" s="172" t="s">
        <v>178</v>
      </c>
      <c r="AT136" s="172" t="s">
        <v>173</v>
      </c>
      <c r="AU136" s="172" t="s">
        <v>83</v>
      </c>
      <c r="AY136" s="82" t="s">
        <v>171</v>
      </c>
      <c r="BE136" s="173">
        <f t="shared" si="14"/>
        <v>0</v>
      </c>
      <c r="BF136" s="173">
        <f t="shared" si="15"/>
        <v>0</v>
      </c>
      <c r="BG136" s="173">
        <f t="shared" si="16"/>
        <v>0</v>
      </c>
      <c r="BH136" s="173">
        <f t="shared" si="17"/>
        <v>0</v>
      </c>
      <c r="BI136" s="173">
        <f t="shared" si="18"/>
        <v>0</v>
      </c>
      <c r="BJ136" s="82" t="s">
        <v>179</v>
      </c>
      <c r="BK136" s="173">
        <f t="shared" si="19"/>
        <v>0</v>
      </c>
      <c r="BL136" s="82" t="s">
        <v>178</v>
      </c>
      <c r="BM136" s="172" t="s">
        <v>2010</v>
      </c>
    </row>
    <row r="137" spans="1:65" s="92" customFormat="1" ht="16.5" customHeight="1">
      <c r="A137" s="89"/>
      <c r="B137" s="90"/>
      <c r="C137" s="161" t="s">
        <v>477</v>
      </c>
      <c r="D137" s="161" t="s">
        <v>173</v>
      </c>
      <c r="E137" s="162" t="s">
        <v>2011</v>
      </c>
      <c r="F137" s="163" t="s">
        <v>2012</v>
      </c>
      <c r="G137" s="164" t="s">
        <v>256</v>
      </c>
      <c r="H137" s="165">
        <v>2180</v>
      </c>
      <c r="I137" s="75"/>
      <c r="J137" s="166">
        <f t="shared" si="10"/>
        <v>0</v>
      </c>
      <c r="K137" s="163" t="s">
        <v>3</v>
      </c>
      <c r="L137" s="90"/>
      <c r="M137" s="167" t="s">
        <v>3</v>
      </c>
      <c r="N137" s="168" t="s">
        <v>47</v>
      </c>
      <c r="O137" s="169"/>
      <c r="P137" s="170">
        <f t="shared" si="11"/>
        <v>0</v>
      </c>
      <c r="Q137" s="170">
        <v>0</v>
      </c>
      <c r="R137" s="170">
        <f t="shared" si="12"/>
        <v>0</v>
      </c>
      <c r="S137" s="170">
        <v>0</v>
      </c>
      <c r="T137" s="171">
        <f t="shared" si="13"/>
        <v>0</v>
      </c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R137" s="172" t="s">
        <v>178</v>
      </c>
      <c r="AT137" s="172" t="s">
        <v>173</v>
      </c>
      <c r="AU137" s="172" t="s">
        <v>83</v>
      </c>
      <c r="AY137" s="82" t="s">
        <v>171</v>
      </c>
      <c r="BE137" s="173">
        <f t="shared" si="14"/>
        <v>0</v>
      </c>
      <c r="BF137" s="173">
        <f t="shared" si="15"/>
        <v>0</v>
      </c>
      <c r="BG137" s="173">
        <f t="shared" si="16"/>
        <v>0</v>
      </c>
      <c r="BH137" s="173">
        <f t="shared" si="17"/>
        <v>0</v>
      </c>
      <c r="BI137" s="173">
        <f t="shared" si="18"/>
        <v>0</v>
      </c>
      <c r="BJ137" s="82" t="s">
        <v>179</v>
      </c>
      <c r="BK137" s="173">
        <f t="shared" si="19"/>
        <v>0</v>
      </c>
      <c r="BL137" s="82" t="s">
        <v>178</v>
      </c>
      <c r="BM137" s="172" t="s">
        <v>2013</v>
      </c>
    </row>
    <row r="138" spans="1:65" s="92" customFormat="1" ht="16.5" customHeight="1">
      <c r="A138" s="89"/>
      <c r="B138" s="90"/>
      <c r="C138" s="161" t="s">
        <v>483</v>
      </c>
      <c r="D138" s="161" t="s">
        <v>173</v>
      </c>
      <c r="E138" s="162" t="s">
        <v>2014</v>
      </c>
      <c r="F138" s="163" t="s">
        <v>2015</v>
      </c>
      <c r="G138" s="164" t="s">
        <v>1866</v>
      </c>
      <c r="H138" s="165">
        <v>30</v>
      </c>
      <c r="I138" s="75"/>
      <c r="J138" s="166">
        <f t="shared" si="10"/>
        <v>0</v>
      </c>
      <c r="K138" s="163" t="s">
        <v>3</v>
      </c>
      <c r="L138" s="90"/>
      <c r="M138" s="167" t="s">
        <v>3</v>
      </c>
      <c r="N138" s="168" t="s">
        <v>47</v>
      </c>
      <c r="O138" s="169"/>
      <c r="P138" s="170">
        <f t="shared" si="11"/>
        <v>0</v>
      </c>
      <c r="Q138" s="170">
        <v>0</v>
      </c>
      <c r="R138" s="170">
        <f t="shared" si="12"/>
        <v>0</v>
      </c>
      <c r="S138" s="170">
        <v>0</v>
      </c>
      <c r="T138" s="171">
        <f t="shared" si="13"/>
        <v>0</v>
      </c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R138" s="172" t="s">
        <v>178</v>
      </c>
      <c r="AT138" s="172" t="s">
        <v>173</v>
      </c>
      <c r="AU138" s="172" t="s">
        <v>83</v>
      </c>
      <c r="AY138" s="82" t="s">
        <v>171</v>
      </c>
      <c r="BE138" s="173">
        <f t="shared" si="14"/>
        <v>0</v>
      </c>
      <c r="BF138" s="173">
        <f t="shared" si="15"/>
        <v>0</v>
      </c>
      <c r="BG138" s="173">
        <f t="shared" si="16"/>
        <v>0</v>
      </c>
      <c r="BH138" s="173">
        <f t="shared" si="17"/>
        <v>0</v>
      </c>
      <c r="BI138" s="173">
        <f t="shared" si="18"/>
        <v>0</v>
      </c>
      <c r="BJ138" s="82" t="s">
        <v>179</v>
      </c>
      <c r="BK138" s="173">
        <f t="shared" si="19"/>
        <v>0</v>
      </c>
      <c r="BL138" s="82" t="s">
        <v>178</v>
      </c>
      <c r="BM138" s="172" t="s">
        <v>2016</v>
      </c>
    </row>
    <row r="139" spans="1:65" s="92" customFormat="1" ht="16.5" customHeight="1">
      <c r="A139" s="89"/>
      <c r="B139" s="90"/>
      <c r="C139" s="161" t="s">
        <v>488</v>
      </c>
      <c r="D139" s="161" t="s">
        <v>173</v>
      </c>
      <c r="E139" s="162" t="s">
        <v>2017</v>
      </c>
      <c r="F139" s="163" t="s">
        <v>2018</v>
      </c>
      <c r="G139" s="164" t="s">
        <v>1866</v>
      </c>
      <c r="H139" s="165">
        <v>12</v>
      </c>
      <c r="I139" s="75"/>
      <c r="J139" s="166">
        <f t="shared" si="10"/>
        <v>0</v>
      </c>
      <c r="K139" s="163" t="s">
        <v>3</v>
      </c>
      <c r="L139" s="90"/>
      <c r="M139" s="167" t="s">
        <v>3</v>
      </c>
      <c r="N139" s="168" t="s">
        <v>47</v>
      </c>
      <c r="O139" s="169"/>
      <c r="P139" s="170">
        <f t="shared" si="11"/>
        <v>0</v>
      </c>
      <c r="Q139" s="170">
        <v>0</v>
      </c>
      <c r="R139" s="170">
        <f t="shared" si="12"/>
        <v>0</v>
      </c>
      <c r="S139" s="170">
        <v>0</v>
      </c>
      <c r="T139" s="171">
        <f t="shared" si="13"/>
        <v>0</v>
      </c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R139" s="172" t="s">
        <v>178</v>
      </c>
      <c r="AT139" s="172" t="s">
        <v>173</v>
      </c>
      <c r="AU139" s="172" t="s">
        <v>83</v>
      </c>
      <c r="AY139" s="82" t="s">
        <v>171</v>
      </c>
      <c r="BE139" s="173">
        <f t="shared" si="14"/>
        <v>0</v>
      </c>
      <c r="BF139" s="173">
        <f t="shared" si="15"/>
        <v>0</v>
      </c>
      <c r="BG139" s="173">
        <f t="shared" si="16"/>
        <v>0</v>
      </c>
      <c r="BH139" s="173">
        <f t="shared" si="17"/>
        <v>0</v>
      </c>
      <c r="BI139" s="173">
        <f t="shared" si="18"/>
        <v>0</v>
      </c>
      <c r="BJ139" s="82" t="s">
        <v>179</v>
      </c>
      <c r="BK139" s="173">
        <f t="shared" si="19"/>
        <v>0</v>
      </c>
      <c r="BL139" s="82" t="s">
        <v>178</v>
      </c>
      <c r="BM139" s="172" t="s">
        <v>2019</v>
      </c>
    </row>
    <row r="140" spans="1:65" s="92" customFormat="1" ht="16.5" customHeight="1">
      <c r="A140" s="89"/>
      <c r="B140" s="90"/>
      <c r="C140" s="161" t="s">
        <v>492</v>
      </c>
      <c r="D140" s="161" t="s">
        <v>173</v>
      </c>
      <c r="E140" s="162" t="s">
        <v>2020</v>
      </c>
      <c r="F140" s="163" t="s">
        <v>2021</v>
      </c>
      <c r="G140" s="164" t="s">
        <v>256</v>
      </c>
      <c r="H140" s="165">
        <v>550</v>
      </c>
      <c r="I140" s="75"/>
      <c r="J140" s="166">
        <f t="shared" si="10"/>
        <v>0</v>
      </c>
      <c r="K140" s="163" t="s">
        <v>3</v>
      </c>
      <c r="L140" s="90"/>
      <c r="M140" s="167" t="s">
        <v>3</v>
      </c>
      <c r="N140" s="168" t="s">
        <v>47</v>
      </c>
      <c r="O140" s="169"/>
      <c r="P140" s="170">
        <f t="shared" si="11"/>
        <v>0</v>
      </c>
      <c r="Q140" s="170">
        <v>0</v>
      </c>
      <c r="R140" s="170">
        <f t="shared" si="12"/>
        <v>0</v>
      </c>
      <c r="S140" s="170">
        <v>0</v>
      </c>
      <c r="T140" s="171">
        <f t="shared" si="13"/>
        <v>0</v>
      </c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R140" s="172" t="s">
        <v>178</v>
      </c>
      <c r="AT140" s="172" t="s">
        <v>173</v>
      </c>
      <c r="AU140" s="172" t="s">
        <v>83</v>
      </c>
      <c r="AY140" s="82" t="s">
        <v>171</v>
      </c>
      <c r="BE140" s="173">
        <f t="shared" si="14"/>
        <v>0</v>
      </c>
      <c r="BF140" s="173">
        <f t="shared" si="15"/>
        <v>0</v>
      </c>
      <c r="BG140" s="173">
        <f t="shared" si="16"/>
        <v>0</v>
      </c>
      <c r="BH140" s="173">
        <f t="shared" si="17"/>
        <v>0</v>
      </c>
      <c r="BI140" s="173">
        <f t="shared" si="18"/>
        <v>0</v>
      </c>
      <c r="BJ140" s="82" t="s">
        <v>179</v>
      </c>
      <c r="BK140" s="173">
        <f t="shared" si="19"/>
        <v>0</v>
      </c>
      <c r="BL140" s="82" t="s">
        <v>178</v>
      </c>
      <c r="BM140" s="172" t="s">
        <v>2022</v>
      </c>
    </row>
    <row r="141" spans="1:65" s="92" customFormat="1" ht="16.5" customHeight="1">
      <c r="A141" s="89"/>
      <c r="B141" s="90"/>
      <c r="C141" s="161" t="s">
        <v>498</v>
      </c>
      <c r="D141" s="161" t="s">
        <v>173</v>
      </c>
      <c r="E141" s="162" t="s">
        <v>2023</v>
      </c>
      <c r="F141" s="163" t="s">
        <v>2024</v>
      </c>
      <c r="G141" s="164" t="s">
        <v>256</v>
      </c>
      <c r="H141" s="165">
        <v>90</v>
      </c>
      <c r="I141" s="75"/>
      <c r="J141" s="166">
        <f t="shared" si="10"/>
        <v>0</v>
      </c>
      <c r="K141" s="163" t="s">
        <v>3</v>
      </c>
      <c r="L141" s="90"/>
      <c r="M141" s="167" t="s">
        <v>3</v>
      </c>
      <c r="N141" s="168" t="s">
        <v>47</v>
      </c>
      <c r="O141" s="169"/>
      <c r="P141" s="170">
        <f t="shared" si="11"/>
        <v>0</v>
      </c>
      <c r="Q141" s="170">
        <v>0</v>
      </c>
      <c r="R141" s="170">
        <f t="shared" si="12"/>
        <v>0</v>
      </c>
      <c r="S141" s="170">
        <v>0</v>
      </c>
      <c r="T141" s="171">
        <f t="shared" si="13"/>
        <v>0</v>
      </c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R141" s="172" t="s">
        <v>178</v>
      </c>
      <c r="AT141" s="172" t="s">
        <v>173</v>
      </c>
      <c r="AU141" s="172" t="s">
        <v>83</v>
      </c>
      <c r="AY141" s="82" t="s">
        <v>171</v>
      </c>
      <c r="BE141" s="173">
        <f t="shared" si="14"/>
        <v>0</v>
      </c>
      <c r="BF141" s="173">
        <f t="shared" si="15"/>
        <v>0</v>
      </c>
      <c r="BG141" s="173">
        <f t="shared" si="16"/>
        <v>0</v>
      </c>
      <c r="BH141" s="173">
        <f t="shared" si="17"/>
        <v>0</v>
      </c>
      <c r="BI141" s="173">
        <f t="shared" si="18"/>
        <v>0</v>
      </c>
      <c r="BJ141" s="82" t="s">
        <v>179</v>
      </c>
      <c r="BK141" s="173">
        <f t="shared" si="19"/>
        <v>0</v>
      </c>
      <c r="BL141" s="82" t="s">
        <v>178</v>
      </c>
      <c r="BM141" s="172" t="s">
        <v>2025</v>
      </c>
    </row>
    <row r="142" spans="1:65" s="92" customFormat="1" ht="16.5" customHeight="1">
      <c r="A142" s="89"/>
      <c r="B142" s="90"/>
      <c r="C142" s="161" t="s">
        <v>504</v>
      </c>
      <c r="D142" s="161" t="s">
        <v>173</v>
      </c>
      <c r="E142" s="162" t="s">
        <v>2026</v>
      </c>
      <c r="F142" s="163" t="s">
        <v>2027</v>
      </c>
      <c r="G142" s="164" t="s">
        <v>256</v>
      </c>
      <c r="H142" s="165">
        <v>350</v>
      </c>
      <c r="I142" s="75"/>
      <c r="J142" s="166">
        <f t="shared" si="10"/>
        <v>0</v>
      </c>
      <c r="K142" s="163" t="s">
        <v>3</v>
      </c>
      <c r="L142" s="90"/>
      <c r="M142" s="167" t="s">
        <v>3</v>
      </c>
      <c r="N142" s="168" t="s">
        <v>47</v>
      </c>
      <c r="O142" s="169"/>
      <c r="P142" s="170">
        <f t="shared" si="11"/>
        <v>0</v>
      </c>
      <c r="Q142" s="170">
        <v>0</v>
      </c>
      <c r="R142" s="170">
        <f t="shared" si="12"/>
        <v>0</v>
      </c>
      <c r="S142" s="170">
        <v>0</v>
      </c>
      <c r="T142" s="171">
        <f t="shared" si="13"/>
        <v>0</v>
      </c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R142" s="172" t="s">
        <v>178</v>
      </c>
      <c r="AT142" s="172" t="s">
        <v>173</v>
      </c>
      <c r="AU142" s="172" t="s">
        <v>83</v>
      </c>
      <c r="AY142" s="82" t="s">
        <v>171</v>
      </c>
      <c r="BE142" s="173">
        <f t="shared" si="14"/>
        <v>0</v>
      </c>
      <c r="BF142" s="173">
        <f t="shared" si="15"/>
        <v>0</v>
      </c>
      <c r="BG142" s="173">
        <f t="shared" si="16"/>
        <v>0</v>
      </c>
      <c r="BH142" s="173">
        <f t="shared" si="17"/>
        <v>0</v>
      </c>
      <c r="BI142" s="173">
        <f t="shared" si="18"/>
        <v>0</v>
      </c>
      <c r="BJ142" s="82" t="s">
        <v>179</v>
      </c>
      <c r="BK142" s="173">
        <f t="shared" si="19"/>
        <v>0</v>
      </c>
      <c r="BL142" s="82" t="s">
        <v>178</v>
      </c>
      <c r="BM142" s="172" t="s">
        <v>2028</v>
      </c>
    </row>
    <row r="143" spans="1:65" s="92" customFormat="1" ht="16.5" customHeight="1">
      <c r="A143" s="89"/>
      <c r="B143" s="90"/>
      <c r="C143" s="161" t="s">
        <v>509</v>
      </c>
      <c r="D143" s="161" t="s">
        <v>173</v>
      </c>
      <c r="E143" s="162" t="s">
        <v>2029</v>
      </c>
      <c r="F143" s="163" t="s">
        <v>2030</v>
      </c>
      <c r="G143" s="164" t="s">
        <v>1635</v>
      </c>
      <c r="H143" s="165">
        <v>1</v>
      </c>
      <c r="I143" s="75"/>
      <c r="J143" s="166">
        <f t="shared" si="10"/>
        <v>0</v>
      </c>
      <c r="K143" s="163" t="s">
        <v>3</v>
      </c>
      <c r="L143" s="90"/>
      <c r="M143" s="167" t="s">
        <v>3</v>
      </c>
      <c r="N143" s="168" t="s">
        <v>47</v>
      </c>
      <c r="O143" s="169"/>
      <c r="P143" s="170">
        <f t="shared" si="11"/>
        <v>0</v>
      </c>
      <c r="Q143" s="170">
        <v>0</v>
      </c>
      <c r="R143" s="170">
        <f t="shared" si="12"/>
        <v>0</v>
      </c>
      <c r="S143" s="170">
        <v>0</v>
      </c>
      <c r="T143" s="171">
        <f t="shared" si="13"/>
        <v>0</v>
      </c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R143" s="172" t="s">
        <v>178</v>
      </c>
      <c r="AT143" s="172" t="s">
        <v>173</v>
      </c>
      <c r="AU143" s="172" t="s">
        <v>83</v>
      </c>
      <c r="AY143" s="82" t="s">
        <v>171</v>
      </c>
      <c r="BE143" s="173">
        <f t="shared" si="14"/>
        <v>0</v>
      </c>
      <c r="BF143" s="173">
        <f t="shared" si="15"/>
        <v>0</v>
      </c>
      <c r="BG143" s="173">
        <f t="shared" si="16"/>
        <v>0</v>
      </c>
      <c r="BH143" s="173">
        <f t="shared" si="17"/>
        <v>0</v>
      </c>
      <c r="BI143" s="173">
        <f t="shared" si="18"/>
        <v>0</v>
      </c>
      <c r="BJ143" s="82" t="s">
        <v>179</v>
      </c>
      <c r="BK143" s="173">
        <f t="shared" si="19"/>
        <v>0</v>
      </c>
      <c r="BL143" s="82" t="s">
        <v>178</v>
      </c>
      <c r="BM143" s="172" t="s">
        <v>2031</v>
      </c>
    </row>
    <row r="144" spans="2:63" s="148" customFormat="1" ht="25.9" customHeight="1">
      <c r="B144" s="149"/>
      <c r="D144" s="150" t="s">
        <v>74</v>
      </c>
      <c r="E144" s="151" t="s">
        <v>2032</v>
      </c>
      <c r="F144" s="151" t="s">
        <v>2033</v>
      </c>
      <c r="J144" s="152">
        <f>BK144</f>
        <v>0</v>
      </c>
      <c r="L144" s="149"/>
      <c r="M144" s="153"/>
      <c r="N144" s="154"/>
      <c r="O144" s="154"/>
      <c r="P144" s="155">
        <f>SUM(P145:P152)</f>
        <v>0</v>
      </c>
      <c r="Q144" s="154"/>
      <c r="R144" s="155">
        <f>SUM(R145:R152)</f>
        <v>0</v>
      </c>
      <c r="S144" s="154"/>
      <c r="T144" s="156">
        <f>SUM(T145:T152)</f>
        <v>0</v>
      </c>
      <c r="AR144" s="150" t="s">
        <v>83</v>
      </c>
      <c r="AT144" s="157" t="s">
        <v>74</v>
      </c>
      <c r="AU144" s="157" t="s">
        <v>75</v>
      </c>
      <c r="AY144" s="150" t="s">
        <v>171</v>
      </c>
      <c r="BK144" s="158">
        <f>SUM(BK145:BK152)</f>
        <v>0</v>
      </c>
    </row>
    <row r="145" spans="1:65" s="92" customFormat="1" ht="16.5" customHeight="1">
      <c r="A145" s="89"/>
      <c r="B145" s="90"/>
      <c r="C145" s="161" t="s">
        <v>514</v>
      </c>
      <c r="D145" s="161" t="s">
        <v>173</v>
      </c>
      <c r="E145" s="162" t="s">
        <v>2034</v>
      </c>
      <c r="F145" s="163" t="s">
        <v>2035</v>
      </c>
      <c r="G145" s="164" t="s">
        <v>256</v>
      </c>
      <c r="H145" s="165">
        <v>210</v>
      </c>
      <c r="I145" s="75"/>
      <c r="J145" s="166">
        <f aca="true" t="shared" si="20" ref="J145:J152">ROUND(I145*H145,2)</f>
        <v>0</v>
      </c>
      <c r="K145" s="163" t="s">
        <v>3</v>
      </c>
      <c r="L145" s="90"/>
      <c r="M145" s="167" t="s">
        <v>3</v>
      </c>
      <c r="N145" s="168" t="s">
        <v>47</v>
      </c>
      <c r="O145" s="169"/>
      <c r="P145" s="170">
        <f aca="true" t="shared" si="21" ref="P145:P152">O145*H145</f>
        <v>0</v>
      </c>
      <c r="Q145" s="170">
        <v>0</v>
      </c>
      <c r="R145" s="170">
        <f aca="true" t="shared" si="22" ref="R145:R152">Q145*H145</f>
        <v>0</v>
      </c>
      <c r="S145" s="170">
        <v>0</v>
      </c>
      <c r="T145" s="171">
        <f aca="true" t="shared" si="23" ref="T145:T152">S145*H145</f>
        <v>0</v>
      </c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R145" s="172" t="s">
        <v>178</v>
      </c>
      <c r="AT145" s="172" t="s">
        <v>173</v>
      </c>
      <c r="AU145" s="172" t="s">
        <v>83</v>
      </c>
      <c r="AY145" s="82" t="s">
        <v>171</v>
      </c>
      <c r="BE145" s="173">
        <f aca="true" t="shared" si="24" ref="BE145:BE152">IF(N145="základní",J145,0)</f>
        <v>0</v>
      </c>
      <c r="BF145" s="173">
        <f aca="true" t="shared" si="25" ref="BF145:BF152">IF(N145="snížená",J145,0)</f>
        <v>0</v>
      </c>
      <c r="BG145" s="173">
        <f aca="true" t="shared" si="26" ref="BG145:BG152">IF(N145="zákl. přenesená",J145,0)</f>
        <v>0</v>
      </c>
      <c r="BH145" s="173">
        <f aca="true" t="shared" si="27" ref="BH145:BH152">IF(N145="sníž. přenesená",J145,0)</f>
        <v>0</v>
      </c>
      <c r="BI145" s="173">
        <f aca="true" t="shared" si="28" ref="BI145:BI152">IF(N145="nulová",J145,0)</f>
        <v>0</v>
      </c>
      <c r="BJ145" s="82" t="s">
        <v>179</v>
      </c>
      <c r="BK145" s="173">
        <f aca="true" t="shared" si="29" ref="BK145:BK152">ROUND(I145*H145,2)</f>
        <v>0</v>
      </c>
      <c r="BL145" s="82" t="s">
        <v>178</v>
      </c>
      <c r="BM145" s="172" t="s">
        <v>2036</v>
      </c>
    </row>
    <row r="146" spans="1:65" s="92" customFormat="1" ht="16.5" customHeight="1">
      <c r="A146" s="89"/>
      <c r="B146" s="90"/>
      <c r="C146" s="161" t="s">
        <v>518</v>
      </c>
      <c r="D146" s="161" t="s">
        <v>173</v>
      </c>
      <c r="E146" s="162" t="s">
        <v>2037</v>
      </c>
      <c r="F146" s="163" t="s">
        <v>2038</v>
      </c>
      <c r="G146" s="164" t="s">
        <v>1866</v>
      </c>
      <c r="H146" s="165">
        <v>4</v>
      </c>
      <c r="I146" s="75"/>
      <c r="J146" s="166">
        <f t="shared" si="20"/>
        <v>0</v>
      </c>
      <c r="K146" s="163" t="s">
        <v>3</v>
      </c>
      <c r="L146" s="90"/>
      <c r="M146" s="167" t="s">
        <v>3</v>
      </c>
      <c r="N146" s="168" t="s">
        <v>47</v>
      </c>
      <c r="O146" s="169"/>
      <c r="P146" s="170">
        <f t="shared" si="21"/>
        <v>0</v>
      </c>
      <c r="Q146" s="170">
        <v>0</v>
      </c>
      <c r="R146" s="170">
        <f t="shared" si="22"/>
        <v>0</v>
      </c>
      <c r="S146" s="170">
        <v>0</v>
      </c>
      <c r="T146" s="171">
        <f t="shared" si="23"/>
        <v>0</v>
      </c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R146" s="172" t="s">
        <v>178</v>
      </c>
      <c r="AT146" s="172" t="s">
        <v>173</v>
      </c>
      <c r="AU146" s="172" t="s">
        <v>83</v>
      </c>
      <c r="AY146" s="82" t="s">
        <v>171</v>
      </c>
      <c r="BE146" s="173">
        <f t="shared" si="24"/>
        <v>0</v>
      </c>
      <c r="BF146" s="173">
        <f t="shared" si="25"/>
        <v>0</v>
      </c>
      <c r="BG146" s="173">
        <f t="shared" si="26"/>
        <v>0</v>
      </c>
      <c r="BH146" s="173">
        <f t="shared" si="27"/>
        <v>0</v>
      </c>
      <c r="BI146" s="173">
        <f t="shared" si="28"/>
        <v>0</v>
      </c>
      <c r="BJ146" s="82" t="s">
        <v>179</v>
      </c>
      <c r="BK146" s="173">
        <f t="shared" si="29"/>
        <v>0</v>
      </c>
      <c r="BL146" s="82" t="s">
        <v>178</v>
      </c>
      <c r="BM146" s="172" t="s">
        <v>2039</v>
      </c>
    </row>
    <row r="147" spans="1:65" s="92" customFormat="1" ht="16.5" customHeight="1">
      <c r="A147" s="89"/>
      <c r="B147" s="90"/>
      <c r="C147" s="161" t="s">
        <v>523</v>
      </c>
      <c r="D147" s="161" t="s">
        <v>173</v>
      </c>
      <c r="E147" s="162" t="s">
        <v>2040</v>
      </c>
      <c r="F147" s="163" t="s">
        <v>2041</v>
      </c>
      <c r="G147" s="164" t="s">
        <v>1866</v>
      </c>
      <c r="H147" s="165">
        <v>90</v>
      </c>
      <c r="I147" s="75"/>
      <c r="J147" s="166">
        <f t="shared" si="20"/>
        <v>0</v>
      </c>
      <c r="K147" s="163" t="s">
        <v>3</v>
      </c>
      <c r="L147" s="90"/>
      <c r="M147" s="167" t="s">
        <v>3</v>
      </c>
      <c r="N147" s="168" t="s">
        <v>47</v>
      </c>
      <c r="O147" s="169"/>
      <c r="P147" s="170">
        <f t="shared" si="21"/>
        <v>0</v>
      </c>
      <c r="Q147" s="170">
        <v>0</v>
      </c>
      <c r="R147" s="170">
        <f t="shared" si="22"/>
        <v>0</v>
      </c>
      <c r="S147" s="170">
        <v>0</v>
      </c>
      <c r="T147" s="171">
        <f t="shared" si="23"/>
        <v>0</v>
      </c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R147" s="172" t="s">
        <v>178</v>
      </c>
      <c r="AT147" s="172" t="s">
        <v>173</v>
      </c>
      <c r="AU147" s="172" t="s">
        <v>83</v>
      </c>
      <c r="AY147" s="82" t="s">
        <v>171</v>
      </c>
      <c r="BE147" s="173">
        <f t="shared" si="24"/>
        <v>0</v>
      </c>
      <c r="BF147" s="173">
        <f t="shared" si="25"/>
        <v>0</v>
      </c>
      <c r="BG147" s="173">
        <f t="shared" si="26"/>
        <v>0</v>
      </c>
      <c r="BH147" s="173">
        <f t="shared" si="27"/>
        <v>0</v>
      </c>
      <c r="BI147" s="173">
        <f t="shared" si="28"/>
        <v>0</v>
      </c>
      <c r="BJ147" s="82" t="s">
        <v>179</v>
      </c>
      <c r="BK147" s="173">
        <f t="shared" si="29"/>
        <v>0</v>
      </c>
      <c r="BL147" s="82" t="s">
        <v>178</v>
      </c>
      <c r="BM147" s="172" t="s">
        <v>2042</v>
      </c>
    </row>
    <row r="148" spans="1:65" s="92" customFormat="1" ht="16.5" customHeight="1">
      <c r="A148" s="89"/>
      <c r="B148" s="90"/>
      <c r="C148" s="161" t="s">
        <v>535</v>
      </c>
      <c r="D148" s="161" t="s">
        <v>173</v>
      </c>
      <c r="E148" s="162" t="s">
        <v>2043</v>
      </c>
      <c r="F148" s="163" t="s">
        <v>2044</v>
      </c>
      <c r="G148" s="164" t="s">
        <v>1866</v>
      </c>
      <c r="H148" s="165">
        <v>20</v>
      </c>
      <c r="I148" s="75"/>
      <c r="J148" s="166">
        <f t="shared" si="20"/>
        <v>0</v>
      </c>
      <c r="K148" s="163" t="s">
        <v>3</v>
      </c>
      <c r="L148" s="90"/>
      <c r="M148" s="167" t="s">
        <v>3</v>
      </c>
      <c r="N148" s="168" t="s">
        <v>47</v>
      </c>
      <c r="O148" s="169"/>
      <c r="P148" s="170">
        <f t="shared" si="21"/>
        <v>0</v>
      </c>
      <c r="Q148" s="170">
        <v>0</v>
      </c>
      <c r="R148" s="170">
        <f t="shared" si="22"/>
        <v>0</v>
      </c>
      <c r="S148" s="170">
        <v>0</v>
      </c>
      <c r="T148" s="171">
        <f t="shared" si="23"/>
        <v>0</v>
      </c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R148" s="172" t="s">
        <v>178</v>
      </c>
      <c r="AT148" s="172" t="s">
        <v>173</v>
      </c>
      <c r="AU148" s="172" t="s">
        <v>83</v>
      </c>
      <c r="AY148" s="82" t="s">
        <v>171</v>
      </c>
      <c r="BE148" s="173">
        <f t="shared" si="24"/>
        <v>0</v>
      </c>
      <c r="BF148" s="173">
        <f t="shared" si="25"/>
        <v>0</v>
      </c>
      <c r="BG148" s="173">
        <f t="shared" si="26"/>
        <v>0</v>
      </c>
      <c r="BH148" s="173">
        <f t="shared" si="27"/>
        <v>0</v>
      </c>
      <c r="BI148" s="173">
        <f t="shared" si="28"/>
        <v>0</v>
      </c>
      <c r="BJ148" s="82" t="s">
        <v>179</v>
      </c>
      <c r="BK148" s="173">
        <f t="shared" si="29"/>
        <v>0</v>
      </c>
      <c r="BL148" s="82" t="s">
        <v>178</v>
      </c>
      <c r="BM148" s="172" t="s">
        <v>2045</v>
      </c>
    </row>
    <row r="149" spans="1:65" s="92" customFormat="1" ht="16.5" customHeight="1">
      <c r="A149" s="89"/>
      <c r="B149" s="90"/>
      <c r="C149" s="161" t="s">
        <v>541</v>
      </c>
      <c r="D149" s="161" t="s">
        <v>173</v>
      </c>
      <c r="E149" s="162" t="s">
        <v>2046</v>
      </c>
      <c r="F149" s="163" t="s">
        <v>2047</v>
      </c>
      <c r="G149" s="164" t="s">
        <v>1866</v>
      </c>
      <c r="H149" s="165">
        <v>8</v>
      </c>
      <c r="I149" s="75"/>
      <c r="J149" s="166">
        <f t="shared" si="20"/>
        <v>0</v>
      </c>
      <c r="K149" s="163" t="s">
        <v>3</v>
      </c>
      <c r="L149" s="90"/>
      <c r="M149" s="167" t="s">
        <v>3</v>
      </c>
      <c r="N149" s="168" t="s">
        <v>47</v>
      </c>
      <c r="O149" s="169"/>
      <c r="P149" s="170">
        <f t="shared" si="21"/>
        <v>0</v>
      </c>
      <c r="Q149" s="170">
        <v>0</v>
      </c>
      <c r="R149" s="170">
        <f t="shared" si="22"/>
        <v>0</v>
      </c>
      <c r="S149" s="170">
        <v>0</v>
      </c>
      <c r="T149" s="171">
        <f t="shared" si="23"/>
        <v>0</v>
      </c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R149" s="172" t="s">
        <v>178</v>
      </c>
      <c r="AT149" s="172" t="s">
        <v>173</v>
      </c>
      <c r="AU149" s="172" t="s">
        <v>83</v>
      </c>
      <c r="AY149" s="82" t="s">
        <v>171</v>
      </c>
      <c r="BE149" s="173">
        <f t="shared" si="24"/>
        <v>0</v>
      </c>
      <c r="BF149" s="173">
        <f t="shared" si="25"/>
        <v>0</v>
      </c>
      <c r="BG149" s="173">
        <f t="shared" si="26"/>
        <v>0</v>
      </c>
      <c r="BH149" s="173">
        <f t="shared" si="27"/>
        <v>0</v>
      </c>
      <c r="BI149" s="173">
        <f t="shared" si="28"/>
        <v>0</v>
      </c>
      <c r="BJ149" s="82" t="s">
        <v>179</v>
      </c>
      <c r="BK149" s="173">
        <f t="shared" si="29"/>
        <v>0</v>
      </c>
      <c r="BL149" s="82" t="s">
        <v>178</v>
      </c>
      <c r="BM149" s="172" t="s">
        <v>2048</v>
      </c>
    </row>
    <row r="150" spans="1:65" s="92" customFormat="1" ht="16.5" customHeight="1">
      <c r="A150" s="89"/>
      <c r="B150" s="90"/>
      <c r="C150" s="161" t="s">
        <v>550</v>
      </c>
      <c r="D150" s="161" t="s">
        <v>173</v>
      </c>
      <c r="E150" s="162" t="s">
        <v>2049</v>
      </c>
      <c r="F150" s="163" t="s">
        <v>2050</v>
      </c>
      <c r="G150" s="164" t="s">
        <v>1866</v>
      </c>
      <c r="H150" s="165">
        <v>8</v>
      </c>
      <c r="I150" s="75"/>
      <c r="J150" s="166">
        <f t="shared" si="20"/>
        <v>0</v>
      </c>
      <c r="K150" s="163" t="s">
        <v>3</v>
      </c>
      <c r="L150" s="90"/>
      <c r="M150" s="167" t="s">
        <v>3</v>
      </c>
      <c r="N150" s="168" t="s">
        <v>47</v>
      </c>
      <c r="O150" s="169"/>
      <c r="P150" s="170">
        <f t="shared" si="21"/>
        <v>0</v>
      </c>
      <c r="Q150" s="170">
        <v>0</v>
      </c>
      <c r="R150" s="170">
        <f t="shared" si="22"/>
        <v>0</v>
      </c>
      <c r="S150" s="170">
        <v>0</v>
      </c>
      <c r="T150" s="171">
        <f t="shared" si="23"/>
        <v>0</v>
      </c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R150" s="172" t="s">
        <v>178</v>
      </c>
      <c r="AT150" s="172" t="s">
        <v>173</v>
      </c>
      <c r="AU150" s="172" t="s">
        <v>83</v>
      </c>
      <c r="AY150" s="82" t="s">
        <v>171</v>
      </c>
      <c r="BE150" s="173">
        <f t="shared" si="24"/>
        <v>0</v>
      </c>
      <c r="BF150" s="173">
        <f t="shared" si="25"/>
        <v>0</v>
      </c>
      <c r="BG150" s="173">
        <f t="shared" si="26"/>
        <v>0</v>
      </c>
      <c r="BH150" s="173">
        <f t="shared" si="27"/>
        <v>0</v>
      </c>
      <c r="BI150" s="173">
        <f t="shared" si="28"/>
        <v>0</v>
      </c>
      <c r="BJ150" s="82" t="s">
        <v>179</v>
      </c>
      <c r="BK150" s="173">
        <f t="shared" si="29"/>
        <v>0</v>
      </c>
      <c r="BL150" s="82" t="s">
        <v>178</v>
      </c>
      <c r="BM150" s="172" t="s">
        <v>2051</v>
      </c>
    </row>
    <row r="151" spans="1:65" s="92" customFormat="1" ht="16.5" customHeight="1">
      <c r="A151" s="89"/>
      <c r="B151" s="90"/>
      <c r="C151" s="161" t="s">
        <v>566</v>
      </c>
      <c r="D151" s="161" t="s">
        <v>173</v>
      </c>
      <c r="E151" s="162" t="s">
        <v>2052</v>
      </c>
      <c r="F151" s="163" t="s">
        <v>2053</v>
      </c>
      <c r="G151" s="164" t="s">
        <v>1866</v>
      </c>
      <c r="H151" s="165">
        <v>30</v>
      </c>
      <c r="I151" s="75"/>
      <c r="J151" s="166">
        <f t="shared" si="20"/>
        <v>0</v>
      </c>
      <c r="K151" s="163" t="s">
        <v>3</v>
      </c>
      <c r="L151" s="90"/>
      <c r="M151" s="167" t="s">
        <v>3</v>
      </c>
      <c r="N151" s="168" t="s">
        <v>47</v>
      </c>
      <c r="O151" s="169"/>
      <c r="P151" s="170">
        <f t="shared" si="21"/>
        <v>0</v>
      </c>
      <c r="Q151" s="170">
        <v>0</v>
      </c>
      <c r="R151" s="170">
        <f t="shared" si="22"/>
        <v>0</v>
      </c>
      <c r="S151" s="170">
        <v>0</v>
      </c>
      <c r="T151" s="171">
        <f t="shared" si="23"/>
        <v>0</v>
      </c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R151" s="172" t="s">
        <v>178</v>
      </c>
      <c r="AT151" s="172" t="s">
        <v>173</v>
      </c>
      <c r="AU151" s="172" t="s">
        <v>83</v>
      </c>
      <c r="AY151" s="82" t="s">
        <v>171</v>
      </c>
      <c r="BE151" s="173">
        <f t="shared" si="24"/>
        <v>0</v>
      </c>
      <c r="BF151" s="173">
        <f t="shared" si="25"/>
        <v>0</v>
      </c>
      <c r="BG151" s="173">
        <f t="shared" si="26"/>
        <v>0</v>
      </c>
      <c r="BH151" s="173">
        <f t="shared" si="27"/>
        <v>0</v>
      </c>
      <c r="BI151" s="173">
        <f t="shared" si="28"/>
        <v>0</v>
      </c>
      <c r="BJ151" s="82" t="s">
        <v>179</v>
      </c>
      <c r="BK151" s="173">
        <f t="shared" si="29"/>
        <v>0</v>
      </c>
      <c r="BL151" s="82" t="s">
        <v>178</v>
      </c>
      <c r="BM151" s="172" t="s">
        <v>2054</v>
      </c>
    </row>
    <row r="152" spans="1:65" s="92" customFormat="1" ht="16.5" customHeight="1">
      <c r="A152" s="89"/>
      <c r="B152" s="90"/>
      <c r="C152" s="161" t="s">
        <v>574</v>
      </c>
      <c r="D152" s="161" t="s">
        <v>173</v>
      </c>
      <c r="E152" s="162" t="s">
        <v>2055</v>
      </c>
      <c r="F152" s="163" t="s">
        <v>2056</v>
      </c>
      <c r="G152" s="164" t="s">
        <v>256</v>
      </c>
      <c r="H152" s="165">
        <v>180</v>
      </c>
      <c r="I152" s="75"/>
      <c r="J152" s="166">
        <f t="shared" si="20"/>
        <v>0</v>
      </c>
      <c r="K152" s="163" t="s">
        <v>3</v>
      </c>
      <c r="L152" s="90"/>
      <c r="M152" s="167" t="s">
        <v>3</v>
      </c>
      <c r="N152" s="168" t="s">
        <v>47</v>
      </c>
      <c r="O152" s="169"/>
      <c r="P152" s="170">
        <f t="shared" si="21"/>
        <v>0</v>
      </c>
      <c r="Q152" s="170">
        <v>0</v>
      </c>
      <c r="R152" s="170">
        <f t="shared" si="22"/>
        <v>0</v>
      </c>
      <c r="S152" s="170">
        <v>0</v>
      </c>
      <c r="T152" s="171">
        <f t="shared" si="23"/>
        <v>0</v>
      </c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R152" s="172" t="s">
        <v>178</v>
      </c>
      <c r="AT152" s="172" t="s">
        <v>173</v>
      </c>
      <c r="AU152" s="172" t="s">
        <v>83</v>
      </c>
      <c r="AY152" s="82" t="s">
        <v>171</v>
      </c>
      <c r="BE152" s="173">
        <f t="shared" si="24"/>
        <v>0</v>
      </c>
      <c r="BF152" s="173">
        <f t="shared" si="25"/>
        <v>0</v>
      </c>
      <c r="BG152" s="173">
        <f t="shared" si="26"/>
        <v>0</v>
      </c>
      <c r="BH152" s="173">
        <f t="shared" si="27"/>
        <v>0</v>
      </c>
      <c r="BI152" s="173">
        <f t="shared" si="28"/>
        <v>0</v>
      </c>
      <c r="BJ152" s="82" t="s">
        <v>179</v>
      </c>
      <c r="BK152" s="173">
        <f t="shared" si="29"/>
        <v>0</v>
      </c>
      <c r="BL152" s="82" t="s">
        <v>178</v>
      </c>
      <c r="BM152" s="172" t="s">
        <v>2057</v>
      </c>
    </row>
    <row r="153" spans="2:63" s="148" customFormat="1" ht="25.9" customHeight="1">
      <c r="B153" s="149"/>
      <c r="D153" s="150" t="s">
        <v>74</v>
      </c>
      <c r="E153" s="151" t="s">
        <v>2058</v>
      </c>
      <c r="F153" s="151" t="s">
        <v>2059</v>
      </c>
      <c r="J153" s="152">
        <f>BK153</f>
        <v>0</v>
      </c>
      <c r="L153" s="149"/>
      <c r="M153" s="153"/>
      <c r="N153" s="154"/>
      <c r="O153" s="154"/>
      <c r="P153" s="155">
        <f>SUM(P154:P159)</f>
        <v>0</v>
      </c>
      <c r="Q153" s="154"/>
      <c r="R153" s="155">
        <f>SUM(R154:R159)</f>
        <v>0</v>
      </c>
      <c r="S153" s="154"/>
      <c r="T153" s="156">
        <f>SUM(T154:T159)</f>
        <v>0</v>
      </c>
      <c r="AR153" s="150" t="s">
        <v>83</v>
      </c>
      <c r="AT153" s="157" t="s">
        <v>74</v>
      </c>
      <c r="AU153" s="157" t="s">
        <v>75</v>
      </c>
      <c r="AY153" s="150" t="s">
        <v>171</v>
      </c>
      <c r="BK153" s="158">
        <f>SUM(BK154:BK159)</f>
        <v>0</v>
      </c>
    </row>
    <row r="154" spans="1:65" s="92" customFormat="1" ht="16.5" customHeight="1">
      <c r="A154" s="89"/>
      <c r="B154" s="90"/>
      <c r="C154" s="161" t="s">
        <v>584</v>
      </c>
      <c r="D154" s="161" t="s">
        <v>173</v>
      </c>
      <c r="E154" s="162" t="s">
        <v>2060</v>
      </c>
      <c r="F154" s="163" t="s">
        <v>2061</v>
      </c>
      <c r="G154" s="164" t="s">
        <v>1635</v>
      </c>
      <c r="H154" s="165">
        <v>6</v>
      </c>
      <c r="I154" s="75"/>
      <c r="J154" s="166">
        <f aca="true" t="shared" si="30" ref="J154:J159">ROUND(I154*H154,2)</f>
        <v>0</v>
      </c>
      <c r="K154" s="163" t="s">
        <v>3</v>
      </c>
      <c r="L154" s="90"/>
      <c r="M154" s="167" t="s">
        <v>3</v>
      </c>
      <c r="N154" s="168" t="s">
        <v>47</v>
      </c>
      <c r="O154" s="169"/>
      <c r="P154" s="170">
        <f aca="true" t="shared" si="31" ref="P154:P159">O154*H154</f>
        <v>0</v>
      </c>
      <c r="Q154" s="170">
        <v>0</v>
      </c>
      <c r="R154" s="170">
        <f aca="true" t="shared" si="32" ref="R154:R159">Q154*H154</f>
        <v>0</v>
      </c>
      <c r="S154" s="170">
        <v>0</v>
      </c>
      <c r="T154" s="171">
        <f aca="true" t="shared" si="33" ref="T154:T159">S154*H154</f>
        <v>0</v>
      </c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R154" s="172" t="s">
        <v>178</v>
      </c>
      <c r="AT154" s="172" t="s">
        <v>173</v>
      </c>
      <c r="AU154" s="172" t="s">
        <v>83</v>
      </c>
      <c r="AY154" s="82" t="s">
        <v>171</v>
      </c>
      <c r="BE154" s="173">
        <f aca="true" t="shared" si="34" ref="BE154:BE159">IF(N154="základní",J154,0)</f>
        <v>0</v>
      </c>
      <c r="BF154" s="173">
        <f aca="true" t="shared" si="35" ref="BF154:BF159">IF(N154="snížená",J154,0)</f>
        <v>0</v>
      </c>
      <c r="BG154" s="173">
        <f aca="true" t="shared" si="36" ref="BG154:BG159">IF(N154="zákl. přenesená",J154,0)</f>
        <v>0</v>
      </c>
      <c r="BH154" s="173">
        <f aca="true" t="shared" si="37" ref="BH154:BH159">IF(N154="sníž. přenesená",J154,0)</f>
        <v>0</v>
      </c>
      <c r="BI154" s="173">
        <f aca="true" t="shared" si="38" ref="BI154:BI159">IF(N154="nulová",J154,0)</f>
        <v>0</v>
      </c>
      <c r="BJ154" s="82" t="s">
        <v>179</v>
      </c>
      <c r="BK154" s="173">
        <f aca="true" t="shared" si="39" ref="BK154:BK159">ROUND(I154*H154,2)</f>
        <v>0</v>
      </c>
      <c r="BL154" s="82" t="s">
        <v>178</v>
      </c>
      <c r="BM154" s="172" t="s">
        <v>2062</v>
      </c>
    </row>
    <row r="155" spans="1:65" s="92" customFormat="1" ht="16.5" customHeight="1">
      <c r="A155" s="89"/>
      <c r="B155" s="90"/>
      <c r="C155" s="161" t="s">
        <v>594</v>
      </c>
      <c r="D155" s="161" t="s">
        <v>173</v>
      </c>
      <c r="E155" s="162" t="s">
        <v>2063</v>
      </c>
      <c r="F155" s="163" t="s">
        <v>2061</v>
      </c>
      <c r="G155" s="164" t="s">
        <v>1635</v>
      </c>
      <c r="H155" s="165">
        <v>1</v>
      </c>
      <c r="I155" s="75"/>
      <c r="J155" s="166">
        <f t="shared" si="30"/>
        <v>0</v>
      </c>
      <c r="K155" s="163" t="s">
        <v>3</v>
      </c>
      <c r="L155" s="90"/>
      <c r="M155" s="167" t="s">
        <v>3</v>
      </c>
      <c r="N155" s="168" t="s">
        <v>47</v>
      </c>
      <c r="O155" s="169"/>
      <c r="P155" s="170">
        <f t="shared" si="31"/>
        <v>0</v>
      </c>
      <c r="Q155" s="170">
        <v>0</v>
      </c>
      <c r="R155" s="170">
        <f t="shared" si="32"/>
        <v>0</v>
      </c>
      <c r="S155" s="170">
        <v>0</v>
      </c>
      <c r="T155" s="171">
        <f t="shared" si="33"/>
        <v>0</v>
      </c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R155" s="172" t="s">
        <v>178</v>
      </c>
      <c r="AT155" s="172" t="s">
        <v>173</v>
      </c>
      <c r="AU155" s="172" t="s">
        <v>83</v>
      </c>
      <c r="AY155" s="82" t="s">
        <v>171</v>
      </c>
      <c r="BE155" s="173">
        <f t="shared" si="34"/>
        <v>0</v>
      </c>
      <c r="BF155" s="173">
        <f t="shared" si="35"/>
        <v>0</v>
      </c>
      <c r="BG155" s="173">
        <f t="shared" si="36"/>
        <v>0</v>
      </c>
      <c r="BH155" s="173">
        <f t="shared" si="37"/>
        <v>0</v>
      </c>
      <c r="BI155" s="173">
        <f t="shared" si="38"/>
        <v>0</v>
      </c>
      <c r="BJ155" s="82" t="s">
        <v>179</v>
      </c>
      <c r="BK155" s="173">
        <f t="shared" si="39"/>
        <v>0</v>
      </c>
      <c r="BL155" s="82" t="s">
        <v>178</v>
      </c>
      <c r="BM155" s="172" t="s">
        <v>2064</v>
      </c>
    </row>
    <row r="156" spans="1:65" s="92" customFormat="1" ht="16.5" customHeight="1">
      <c r="A156" s="89"/>
      <c r="B156" s="90"/>
      <c r="C156" s="161" t="s">
        <v>598</v>
      </c>
      <c r="D156" s="161" t="s">
        <v>173</v>
      </c>
      <c r="E156" s="162" t="s">
        <v>2065</v>
      </c>
      <c r="F156" s="163" t="s">
        <v>2066</v>
      </c>
      <c r="G156" s="164" t="s">
        <v>1635</v>
      </c>
      <c r="H156" s="165">
        <v>1</v>
      </c>
      <c r="I156" s="75"/>
      <c r="J156" s="166">
        <f t="shared" si="30"/>
        <v>0</v>
      </c>
      <c r="K156" s="163" t="s">
        <v>3</v>
      </c>
      <c r="L156" s="90"/>
      <c r="M156" s="167" t="s">
        <v>3</v>
      </c>
      <c r="N156" s="168" t="s">
        <v>47</v>
      </c>
      <c r="O156" s="169"/>
      <c r="P156" s="170">
        <f t="shared" si="31"/>
        <v>0</v>
      </c>
      <c r="Q156" s="170">
        <v>0</v>
      </c>
      <c r="R156" s="170">
        <f t="shared" si="32"/>
        <v>0</v>
      </c>
      <c r="S156" s="170">
        <v>0</v>
      </c>
      <c r="T156" s="171">
        <f t="shared" si="33"/>
        <v>0</v>
      </c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R156" s="172" t="s">
        <v>178</v>
      </c>
      <c r="AT156" s="172" t="s">
        <v>173</v>
      </c>
      <c r="AU156" s="172" t="s">
        <v>83</v>
      </c>
      <c r="AY156" s="82" t="s">
        <v>171</v>
      </c>
      <c r="BE156" s="173">
        <f t="shared" si="34"/>
        <v>0</v>
      </c>
      <c r="BF156" s="173">
        <f t="shared" si="35"/>
        <v>0</v>
      </c>
      <c r="BG156" s="173">
        <f t="shared" si="36"/>
        <v>0</v>
      </c>
      <c r="BH156" s="173">
        <f t="shared" si="37"/>
        <v>0</v>
      </c>
      <c r="BI156" s="173">
        <f t="shared" si="38"/>
        <v>0</v>
      </c>
      <c r="BJ156" s="82" t="s">
        <v>179</v>
      </c>
      <c r="BK156" s="173">
        <f t="shared" si="39"/>
        <v>0</v>
      </c>
      <c r="BL156" s="82" t="s">
        <v>178</v>
      </c>
      <c r="BM156" s="172" t="s">
        <v>2067</v>
      </c>
    </row>
    <row r="157" spans="1:65" s="92" customFormat="1" ht="16.5" customHeight="1">
      <c r="A157" s="89"/>
      <c r="B157" s="90"/>
      <c r="C157" s="161" t="s">
        <v>603</v>
      </c>
      <c r="D157" s="161" t="s">
        <v>173</v>
      </c>
      <c r="E157" s="162" t="s">
        <v>2068</v>
      </c>
      <c r="F157" s="163" t="s">
        <v>2069</v>
      </c>
      <c r="G157" s="164" t="s">
        <v>1635</v>
      </c>
      <c r="H157" s="165">
        <v>1</v>
      </c>
      <c r="I157" s="75"/>
      <c r="J157" s="166">
        <f t="shared" si="30"/>
        <v>0</v>
      </c>
      <c r="K157" s="163" t="s">
        <v>3</v>
      </c>
      <c r="L157" s="90"/>
      <c r="M157" s="167" t="s">
        <v>3</v>
      </c>
      <c r="N157" s="168" t="s">
        <v>47</v>
      </c>
      <c r="O157" s="169"/>
      <c r="P157" s="170">
        <f t="shared" si="31"/>
        <v>0</v>
      </c>
      <c r="Q157" s="170">
        <v>0</v>
      </c>
      <c r="R157" s="170">
        <f t="shared" si="32"/>
        <v>0</v>
      </c>
      <c r="S157" s="170">
        <v>0</v>
      </c>
      <c r="T157" s="171">
        <f t="shared" si="33"/>
        <v>0</v>
      </c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R157" s="172" t="s">
        <v>178</v>
      </c>
      <c r="AT157" s="172" t="s">
        <v>173</v>
      </c>
      <c r="AU157" s="172" t="s">
        <v>83</v>
      </c>
      <c r="AY157" s="82" t="s">
        <v>171</v>
      </c>
      <c r="BE157" s="173">
        <f t="shared" si="34"/>
        <v>0</v>
      </c>
      <c r="BF157" s="173">
        <f t="shared" si="35"/>
        <v>0</v>
      </c>
      <c r="BG157" s="173">
        <f t="shared" si="36"/>
        <v>0</v>
      </c>
      <c r="BH157" s="173">
        <f t="shared" si="37"/>
        <v>0</v>
      </c>
      <c r="BI157" s="173">
        <f t="shared" si="38"/>
        <v>0</v>
      </c>
      <c r="BJ157" s="82" t="s">
        <v>179</v>
      </c>
      <c r="BK157" s="173">
        <f t="shared" si="39"/>
        <v>0</v>
      </c>
      <c r="BL157" s="82" t="s">
        <v>178</v>
      </c>
      <c r="BM157" s="172" t="s">
        <v>2070</v>
      </c>
    </row>
    <row r="158" spans="1:65" s="92" customFormat="1" ht="16.5" customHeight="1">
      <c r="A158" s="89"/>
      <c r="B158" s="90"/>
      <c r="C158" s="161" t="s">
        <v>613</v>
      </c>
      <c r="D158" s="161" t="s">
        <v>173</v>
      </c>
      <c r="E158" s="162" t="s">
        <v>2071</v>
      </c>
      <c r="F158" s="163" t="s">
        <v>2072</v>
      </c>
      <c r="G158" s="164" t="s">
        <v>1635</v>
      </c>
      <c r="H158" s="165">
        <v>1</v>
      </c>
      <c r="I158" s="75"/>
      <c r="J158" s="166">
        <f t="shared" si="30"/>
        <v>0</v>
      </c>
      <c r="K158" s="163" t="s">
        <v>3</v>
      </c>
      <c r="L158" s="90"/>
      <c r="M158" s="167" t="s">
        <v>3</v>
      </c>
      <c r="N158" s="168" t="s">
        <v>47</v>
      </c>
      <c r="O158" s="169"/>
      <c r="P158" s="170">
        <f t="shared" si="31"/>
        <v>0</v>
      </c>
      <c r="Q158" s="170">
        <v>0</v>
      </c>
      <c r="R158" s="170">
        <f t="shared" si="32"/>
        <v>0</v>
      </c>
      <c r="S158" s="170">
        <v>0</v>
      </c>
      <c r="T158" s="171">
        <f t="shared" si="33"/>
        <v>0</v>
      </c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R158" s="172" t="s">
        <v>178</v>
      </c>
      <c r="AT158" s="172" t="s">
        <v>173</v>
      </c>
      <c r="AU158" s="172" t="s">
        <v>83</v>
      </c>
      <c r="AY158" s="82" t="s">
        <v>171</v>
      </c>
      <c r="BE158" s="173">
        <f t="shared" si="34"/>
        <v>0</v>
      </c>
      <c r="BF158" s="173">
        <f t="shared" si="35"/>
        <v>0</v>
      </c>
      <c r="BG158" s="173">
        <f t="shared" si="36"/>
        <v>0</v>
      </c>
      <c r="BH158" s="173">
        <f t="shared" si="37"/>
        <v>0</v>
      </c>
      <c r="BI158" s="173">
        <f t="shared" si="38"/>
        <v>0</v>
      </c>
      <c r="BJ158" s="82" t="s">
        <v>179</v>
      </c>
      <c r="BK158" s="173">
        <f t="shared" si="39"/>
        <v>0</v>
      </c>
      <c r="BL158" s="82" t="s">
        <v>178</v>
      </c>
      <c r="BM158" s="172" t="s">
        <v>2073</v>
      </c>
    </row>
    <row r="159" spans="1:65" s="92" customFormat="1" ht="16.5" customHeight="1">
      <c r="A159" s="89"/>
      <c r="B159" s="90"/>
      <c r="C159" s="161" t="s">
        <v>621</v>
      </c>
      <c r="D159" s="161" t="s">
        <v>173</v>
      </c>
      <c r="E159" s="162" t="s">
        <v>2074</v>
      </c>
      <c r="F159" s="163" t="s">
        <v>2075</v>
      </c>
      <c r="G159" s="164" t="s">
        <v>2076</v>
      </c>
      <c r="H159" s="165">
        <v>10</v>
      </c>
      <c r="I159" s="75"/>
      <c r="J159" s="166">
        <f t="shared" si="30"/>
        <v>0</v>
      </c>
      <c r="K159" s="163" t="s">
        <v>3</v>
      </c>
      <c r="L159" s="90"/>
      <c r="M159" s="167" t="s">
        <v>3</v>
      </c>
      <c r="N159" s="168" t="s">
        <v>47</v>
      </c>
      <c r="O159" s="169"/>
      <c r="P159" s="170">
        <f t="shared" si="31"/>
        <v>0</v>
      </c>
      <c r="Q159" s="170">
        <v>0</v>
      </c>
      <c r="R159" s="170">
        <f t="shared" si="32"/>
        <v>0</v>
      </c>
      <c r="S159" s="170">
        <v>0</v>
      </c>
      <c r="T159" s="171">
        <f t="shared" si="33"/>
        <v>0</v>
      </c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R159" s="172" t="s">
        <v>178</v>
      </c>
      <c r="AT159" s="172" t="s">
        <v>173</v>
      </c>
      <c r="AU159" s="172" t="s">
        <v>83</v>
      </c>
      <c r="AY159" s="82" t="s">
        <v>171</v>
      </c>
      <c r="BE159" s="173">
        <f t="shared" si="34"/>
        <v>0</v>
      </c>
      <c r="BF159" s="173">
        <f t="shared" si="35"/>
        <v>0</v>
      </c>
      <c r="BG159" s="173">
        <f t="shared" si="36"/>
        <v>0</v>
      </c>
      <c r="BH159" s="173">
        <f t="shared" si="37"/>
        <v>0</v>
      </c>
      <c r="BI159" s="173">
        <f t="shared" si="38"/>
        <v>0</v>
      </c>
      <c r="BJ159" s="82" t="s">
        <v>179</v>
      </c>
      <c r="BK159" s="173">
        <f t="shared" si="39"/>
        <v>0</v>
      </c>
      <c r="BL159" s="82" t="s">
        <v>178</v>
      </c>
      <c r="BM159" s="172" t="s">
        <v>2077</v>
      </c>
    </row>
    <row r="160" spans="2:63" s="148" customFormat="1" ht="25.9" customHeight="1">
      <c r="B160" s="149"/>
      <c r="D160" s="150" t="s">
        <v>74</v>
      </c>
      <c r="E160" s="151" t="s">
        <v>2078</v>
      </c>
      <c r="F160" s="151" t="s">
        <v>2079</v>
      </c>
      <c r="J160" s="152">
        <f>BK160</f>
        <v>0</v>
      </c>
      <c r="L160" s="149"/>
      <c r="M160" s="153"/>
      <c r="N160" s="154"/>
      <c r="O160" s="154"/>
      <c r="P160" s="155">
        <f>SUM(P161:P265)</f>
        <v>0</v>
      </c>
      <c r="Q160" s="154"/>
      <c r="R160" s="155">
        <f>SUM(R161:R265)</f>
        <v>0</v>
      </c>
      <c r="S160" s="154"/>
      <c r="T160" s="156">
        <f>SUM(T161:T265)</f>
        <v>0</v>
      </c>
      <c r="AR160" s="150" t="s">
        <v>83</v>
      </c>
      <c r="AT160" s="157" t="s">
        <v>74</v>
      </c>
      <c r="AU160" s="157" t="s">
        <v>75</v>
      </c>
      <c r="AY160" s="150" t="s">
        <v>171</v>
      </c>
      <c r="BK160" s="158">
        <f>SUM(BK161:BK265)</f>
        <v>0</v>
      </c>
    </row>
    <row r="161" spans="1:65" s="92" customFormat="1" ht="16.5" customHeight="1">
      <c r="A161" s="89"/>
      <c r="B161" s="90"/>
      <c r="C161" s="161" t="s">
        <v>627</v>
      </c>
      <c r="D161" s="161" t="s">
        <v>173</v>
      </c>
      <c r="E161" s="162" t="s">
        <v>2080</v>
      </c>
      <c r="F161" s="163" t="s">
        <v>2081</v>
      </c>
      <c r="G161" s="164" t="s">
        <v>1866</v>
      </c>
      <c r="H161" s="165">
        <v>23</v>
      </c>
      <c r="I161" s="75"/>
      <c r="J161" s="166">
        <f aca="true" t="shared" si="40" ref="J161:J192">ROUND(I161*H161,2)</f>
        <v>0</v>
      </c>
      <c r="K161" s="163" t="s">
        <v>3</v>
      </c>
      <c r="L161" s="90"/>
      <c r="M161" s="167" t="s">
        <v>3</v>
      </c>
      <c r="N161" s="168" t="s">
        <v>47</v>
      </c>
      <c r="O161" s="169"/>
      <c r="P161" s="170">
        <f aca="true" t="shared" si="41" ref="P161:P192">O161*H161</f>
        <v>0</v>
      </c>
      <c r="Q161" s="170">
        <v>0</v>
      </c>
      <c r="R161" s="170">
        <f aca="true" t="shared" si="42" ref="R161:R192">Q161*H161</f>
        <v>0</v>
      </c>
      <c r="S161" s="170">
        <v>0</v>
      </c>
      <c r="T161" s="171">
        <f aca="true" t="shared" si="43" ref="T161:T192">S161*H161</f>
        <v>0</v>
      </c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R161" s="172" t="s">
        <v>178</v>
      </c>
      <c r="AT161" s="172" t="s">
        <v>173</v>
      </c>
      <c r="AU161" s="172" t="s">
        <v>83</v>
      </c>
      <c r="AY161" s="82" t="s">
        <v>171</v>
      </c>
      <c r="BE161" s="173">
        <f aca="true" t="shared" si="44" ref="BE161:BE192">IF(N161="základní",J161,0)</f>
        <v>0</v>
      </c>
      <c r="BF161" s="173">
        <f aca="true" t="shared" si="45" ref="BF161:BF192">IF(N161="snížená",J161,0)</f>
        <v>0</v>
      </c>
      <c r="BG161" s="173">
        <f aca="true" t="shared" si="46" ref="BG161:BG192">IF(N161="zákl. přenesená",J161,0)</f>
        <v>0</v>
      </c>
      <c r="BH161" s="173">
        <f aca="true" t="shared" si="47" ref="BH161:BH192">IF(N161="sníž. přenesená",J161,0)</f>
        <v>0</v>
      </c>
      <c r="BI161" s="173">
        <f aca="true" t="shared" si="48" ref="BI161:BI192">IF(N161="nulová",J161,0)</f>
        <v>0</v>
      </c>
      <c r="BJ161" s="82" t="s">
        <v>179</v>
      </c>
      <c r="BK161" s="173">
        <f aca="true" t="shared" si="49" ref="BK161:BK192">ROUND(I161*H161,2)</f>
        <v>0</v>
      </c>
      <c r="BL161" s="82" t="s">
        <v>178</v>
      </c>
      <c r="BM161" s="172" t="s">
        <v>2082</v>
      </c>
    </row>
    <row r="162" spans="1:65" s="92" customFormat="1" ht="16.5" customHeight="1">
      <c r="A162" s="89"/>
      <c r="B162" s="90"/>
      <c r="C162" s="161" t="s">
        <v>631</v>
      </c>
      <c r="D162" s="161" t="s">
        <v>173</v>
      </c>
      <c r="E162" s="162" t="s">
        <v>2083</v>
      </c>
      <c r="F162" s="163" t="s">
        <v>2084</v>
      </c>
      <c r="G162" s="164" t="s">
        <v>1866</v>
      </c>
      <c r="H162" s="165">
        <v>14</v>
      </c>
      <c r="I162" s="75"/>
      <c r="J162" s="166">
        <f t="shared" si="40"/>
        <v>0</v>
      </c>
      <c r="K162" s="163" t="s">
        <v>3</v>
      </c>
      <c r="L162" s="90"/>
      <c r="M162" s="167" t="s">
        <v>3</v>
      </c>
      <c r="N162" s="168" t="s">
        <v>47</v>
      </c>
      <c r="O162" s="169"/>
      <c r="P162" s="170">
        <f t="shared" si="41"/>
        <v>0</v>
      </c>
      <c r="Q162" s="170">
        <v>0</v>
      </c>
      <c r="R162" s="170">
        <f t="shared" si="42"/>
        <v>0</v>
      </c>
      <c r="S162" s="170">
        <v>0</v>
      </c>
      <c r="T162" s="171">
        <f t="shared" si="43"/>
        <v>0</v>
      </c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R162" s="172" t="s">
        <v>178</v>
      </c>
      <c r="AT162" s="172" t="s">
        <v>173</v>
      </c>
      <c r="AU162" s="172" t="s">
        <v>83</v>
      </c>
      <c r="AY162" s="82" t="s">
        <v>171</v>
      </c>
      <c r="BE162" s="173">
        <f t="shared" si="44"/>
        <v>0</v>
      </c>
      <c r="BF162" s="173">
        <f t="shared" si="45"/>
        <v>0</v>
      </c>
      <c r="BG162" s="173">
        <f t="shared" si="46"/>
        <v>0</v>
      </c>
      <c r="BH162" s="173">
        <f t="shared" si="47"/>
        <v>0</v>
      </c>
      <c r="BI162" s="173">
        <f t="shared" si="48"/>
        <v>0</v>
      </c>
      <c r="BJ162" s="82" t="s">
        <v>179</v>
      </c>
      <c r="BK162" s="173">
        <f t="shared" si="49"/>
        <v>0</v>
      </c>
      <c r="BL162" s="82" t="s">
        <v>178</v>
      </c>
      <c r="BM162" s="172" t="s">
        <v>2085</v>
      </c>
    </row>
    <row r="163" spans="1:65" s="92" customFormat="1" ht="16.5" customHeight="1">
      <c r="A163" s="89"/>
      <c r="B163" s="90"/>
      <c r="C163" s="161" t="s">
        <v>635</v>
      </c>
      <c r="D163" s="161" t="s">
        <v>173</v>
      </c>
      <c r="E163" s="162" t="s">
        <v>2086</v>
      </c>
      <c r="F163" s="163" t="s">
        <v>2087</v>
      </c>
      <c r="G163" s="164" t="s">
        <v>1866</v>
      </c>
      <c r="H163" s="165">
        <v>20</v>
      </c>
      <c r="I163" s="75"/>
      <c r="J163" s="166">
        <f t="shared" si="40"/>
        <v>0</v>
      </c>
      <c r="K163" s="163" t="s">
        <v>3</v>
      </c>
      <c r="L163" s="90"/>
      <c r="M163" s="167" t="s">
        <v>3</v>
      </c>
      <c r="N163" s="168" t="s">
        <v>47</v>
      </c>
      <c r="O163" s="169"/>
      <c r="P163" s="170">
        <f t="shared" si="41"/>
        <v>0</v>
      </c>
      <c r="Q163" s="170">
        <v>0</v>
      </c>
      <c r="R163" s="170">
        <f t="shared" si="42"/>
        <v>0</v>
      </c>
      <c r="S163" s="170">
        <v>0</v>
      </c>
      <c r="T163" s="171">
        <f t="shared" si="43"/>
        <v>0</v>
      </c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R163" s="172" t="s">
        <v>178</v>
      </c>
      <c r="AT163" s="172" t="s">
        <v>173</v>
      </c>
      <c r="AU163" s="172" t="s">
        <v>83</v>
      </c>
      <c r="AY163" s="82" t="s">
        <v>171</v>
      </c>
      <c r="BE163" s="173">
        <f t="shared" si="44"/>
        <v>0</v>
      </c>
      <c r="BF163" s="173">
        <f t="shared" si="45"/>
        <v>0</v>
      </c>
      <c r="BG163" s="173">
        <f t="shared" si="46"/>
        <v>0</v>
      </c>
      <c r="BH163" s="173">
        <f t="shared" si="47"/>
        <v>0</v>
      </c>
      <c r="BI163" s="173">
        <f t="shared" si="48"/>
        <v>0</v>
      </c>
      <c r="BJ163" s="82" t="s">
        <v>179</v>
      </c>
      <c r="BK163" s="173">
        <f t="shared" si="49"/>
        <v>0</v>
      </c>
      <c r="BL163" s="82" t="s">
        <v>178</v>
      </c>
      <c r="BM163" s="172" t="s">
        <v>2088</v>
      </c>
    </row>
    <row r="164" spans="1:65" s="92" customFormat="1" ht="16.5" customHeight="1">
      <c r="A164" s="89"/>
      <c r="B164" s="90"/>
      <c r="C164" s="161" t="s">
        <v>658</v>
      </c>
      <c r="D164" s="161" t="s">
        <v>173</v>
      </c>
      <c r="E164" s="162" t="s">
        <v>2089</v>
      </c>
      <c r="F164" s="163" t="s">
        <v>2090</v>
      </c>
      <c r="G164" s="164" t="s">
        <v>1866</v>
      </c>
      <c r="H164" s="165">
        <v>13</v>
      </c>
      <c r="I164" s="75"/>
      <c r="J164" s="166">
        <f t="shared" si="40"/>
        <v>0</v>
      </c>
      <c r="K164" s="163" t="s">
        <v>3</v>
      </c>
      <c r="L164" s="90"/>
      <c r="M164" s="167" t="s">
        <v>3</v>
      </c>
      <c r="N164" s="168" t="s">
        <v>47</v>
      </c>
      <c r="O164" s="169"/>
      <c r="P164" s="170">
        <f t="shared" si="41"/>
        <v>0</v>
      </c>
      <c r="Q164" s="170">
        <v>0</v>
      </c>
      <c r="R164" s="170">
        <f t="shared" si="42"/>
        <v>0</v>
      </c>
      <c r="S164" s="170">
        <v>0</v>
      </c>
      <c r="T164" s="171">
        <f t="shared" si="43"/>
        <v>0</v>
      </c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R164" s="172" t="s">
        <v>178</v>
      </c>
      <c r="AT164" s="172" t="s">
        <v>173</v>
      </c>
      <c r="AU164" s="172" t="s">
        <v>83</v>
      </c>
      <c r="AY164" s="82" t="s">
        <v>171</v>
      </c>
      <c r="BE164" s="173">
        <f t="shared" si="44"/>
        <v>0</v>
      </c>
      <c r="BF164" s="173">
        <f t="shared" si="45"/>
        <v>0</v>
      </c>
      <c r="BG164" s="173">
        <f t="shared" si="46"/>
        <v>0</v>
      </c>
      <c r="BH164" s="173">
        <f t="shared" si="47"/>
        <v>0</v>
      </c>
      <c r="BI164" s="173">
        <f t="shared" si="48"/>
        <v>0</v>
      </c>
      <c r="BJ164" s="82" t="s">
        <v>179</v>
      </c>
      <c r="BK164" s="173">
        <f t="shared" si="49"/>
        <v>0</v>
      </c>
      <c r="BL164" s="82" t="s">
        <v>178</v>
      </c>
      <c r="BM164" s="172" t="s">
        <v>2091</v>
      </c>
    </row>
    <row r="165" spans="1:65" s="92" customFormat="1" ht="16.5" customHeight="1">
      <c r="A165" s="89"/>
      <c r="B165" s="90"/>
      <c r="C165" s="161" t="s">
        <v>662</v>
      </c>
      <c r="D165" s="161" t="s">
        <v>173</v>
      </c>
      <c r="E165" s="162" t="s">
        <v>2092</v>
      </c>
      <c r="F165" s="163" t="s">
        <v>2093</v>
      </c>
      <c r="G165" s="164" t="s">
        <v>1866</v>
      </c>
      <c r="H165" s="165">
        <v>1</v>
      </c>
      <c r="I165" s="75"/>
      <c r="J165" s="166">
        <f t="shared" si="40"/>
        <v>0</v>
      </c>
      <c r="K165" s="163" t="s">
        <v>3</v>
      </c>
      <c r="L165" s="90"/>
      <c r="M165" s="167" t="s">
        <v>3</v>
      </c>
      <c r="N165" s="168" t="s">
        <v>47</v>
      </c>
      <c r="O165" s="169"/>
      <c r="P165" s="170">
        <f t="shared" si="41"/>
        <v>0</v>
      </c>
      <c r="Q165" s="170">
        <v>0</v>
      </c>
      <c r="R165" s="170">
        <f t="shared" si="42"/>
        <v>0</v>
      </c>
      <c r="S165" s="170">
        <v>0</v>
      </c>
      <c r="T165" s="171">
        <f t="shared" si="43"/>
        <v>0</v>
      </c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R165" s="172" t="s">
        <v>178</v>
      </c>
      <c r="AT165" s="172" t="s">
        <v>173</v>
      </c>
      <c r="AU165" s="172" t="s">
        <v>83</v>
      </c>
      <c r="AY165" s="82" t="s">
        <v>171</v>
      </c>
      <c r="BE165" s="173">
        <f t="shared" si="44"/>
        <v>0</v>
      </c>
      <c r="BF165" s="173">
        <f t="shared" si="45"/>
        <v>0</v>
      </c>
      <c r="BG165" s="173">
        <f t="shared" si="46"/>
        <v>0</v>
      </c>
      <c r="BH165" s="173">
        <f t="shared" si="47"/>
        <v>0</v>
      </c>
      <c r="BI165" s="173">
        <f t="shared" si="48"/>
        <v>0</v>
      </c>
      <c r="BJ165" s="82" t="s">
        <v>179</v>
      </c>
      <c r="BK165" s="173">
        <f t="shared" si="49"/>
        <v>0</v>
      </c>
      <c r="BL165" s="82" t="s">
        <v>178</v>
      </c>
      <c r="BM165" s="172" t="s">
        <v>2094</v>
      </c>
    </row>
    <row r="166" spans="1:65" s="92" customFormat="1" ht="16.5" customHeight="1">
      <c r="A166" s="89"/>
      <c r="B166" s="90"/>
      <c r="C166" s="161" t="s">
        <v>692</v>
      </c>
      <c r="D166" s="161" t="s">
        <v>173</v>
      </c>
      <c r="E166" s="162" t="s">
        <v>2095</v>
      </c>
      <c r="F166" s="163" t="s">
        <v>2096</v>
      </c>
      <c r="G166" s="164" t="s">
        <v>1866</v>
      </c>
      <c r="H166" s="165">
        <v>1</v>
      </c>
      <c r="I166" s="75"/>
      <c r="J166" s="166">
        <f t="shared" si="40"/>
        <v>0</v>
      </c>
      <c r="K166" s="163" t="s">
        <v>3</v>
      </c>
      <c r="L166" s="90"/>
      <c r="M166" s="167" t="s">
        <v>3</v>
      </c>
      <c r="N166" s="168" t="s">
        <v>47</v>
      </c>
      <c r="O166" s="169"/>
      <c r="P166" s="170">
        <f t="shared" si="41"/>
        <v>0</v>
      </c>
      <c r="Q166" s="170">
        <v>0</v>
      </c>
      <c r="R166" s="170">
        <f t="shared" si="42"/>
        <v>0</v>
      </c>
      <c r="S166" s="170">
        <v>0</v>
      </c>
      <c r="T166" s="171">
        <f t="shared" si="43"/>
        <v>0</v>
      </c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R166" s="172" t="s">
        <v>178</v>
      </c>
      <c r="AT166" s="172" t="s">
        <v>173</v>
      </c>
      <c r="AU166" s="172" t="s">
        <v>83</v>
      </c>
      <c r="AY166" s="82" t="s">
        <v>171</v>
      </c>
      <c r="BE166" s="173">
        <f t="shared" si="44"/>
        <v>0</v>
      </c>
      <c r="BF166" s="173">
        <f t="shared" si="45"/>
        <v>0</v>
      </c>
      <c r="BG166" s="173">
        <f t="shared" si="46"/>
        <v>0</v>
      </c>
      <c r="BH166" s="173">
        <f t="shared" si="47"/>
        <v>0</v>
      </c>
      <c r="BI166" s="173">
        <f t="shared" si="48"/>
        <v>0</v>
      </c>
      <c r="BJ166" s="82" t="s">
        <v>179</v>
      </c>
      <c r="BK166" s="173">
        <f t="shared" si="49"/>
        <v>0</v>
      </c>
      <c r="BL166" s="82" t="s">
        <v>178</v>
      </c>
      <c r="BM166" s="172" t="s">
        <v>2097</v>
      </c>
    </row>
    <row r="167" spans="1:65" s="92" customFormat="1" ht="16.5" customHeight="1">
      <c r="A167" s="89"/>
      <c r="B167" s="90"/>
      <c r="C167" s="161" t="s">
        <v>696</v>
      </c>
      <c r="D167" s="161" t="s">
        <v>173</v>
      </c>
      <c r="E167" s="162" t="s">
        <v>2098</v>
      </c>
      <c r="F167" s="163" t="s">
        <v>2099</v>
      </c>
      <c r="G167" s="164" t="s">
        <v>1866</v>
      </c>
      <c r="H167" s="165">
        <v>1</v>
      </c>
      <c r="I167" s="75"/>
      <c r="J167" s="166">
        <f t="shared" si="40"/>
        <v>0</v>
      </c>
      <c r="K167" s="163" t="s">
        <v>3</v>
      </c>
      <c r="L167" s="90"/>
      <c r="M167" s="167" t="s">
        <v>3</v>
      </c>
      <c r="N167" s="168" t="s">
        <v>47</v>
      </c>
      <c r="O167" s="169"/>
      <c r="P167" s="170">
        <f t="shared" si="41"/>
        <v>0</v>
      </c>
      <c r="Q167" s="170">
        <v>0</v>
      </c>
      <c r="R167" s="170">
        <f t="shared" si="42"/>
        <v>0</v>
      </c>
      <c r="S167" s="170">
        <v>0</v>
      </c>
      <c r="T167" s="171">
        <f t="shared" si="43"/>
        <v>0</v>
      </c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R167" s="172" t="s">
        <v>178</v>
      </c>
      <c r="AT167" s="172" t="s">
        <v>173</v>
      </c>
      <c r="AU167" s="172" t="s">
        <v>83</v>
      </c>
      <c r="AY167" s="82" t="s">
        <v>171</v>
      </c>
      <c r="BE167" s="173">
        <f t="shared" si="44"/>
        <v>0</v>
      </c>
      <c r="BF167" s="173">
        <f t="shared" si="45"/>
        <v>0</v>
      </c>
      <c r="BG167" s="173">
        <f t="shared" si="46"/>
        <v>0</v>
      </c>
      <c r="BH167" s="173">
        <f t="shared" si="47"/>
        <v>0</v>
      </c>
      <c r="BI167" s="173">
        <f t="shared" si="48"/>
        <v>0</v>
      </c>
      <c r="BJ167" s="82" t="s">
        <v>179</v>
      </c>
      <c r="BK167" s="173">
        <f t="shared" si="49"/>
        <v>0</v>
      </c>
      <c r="BL167" s="82" t="s">
        <v>178</v>
      </c>
      <c r="BM167" s="172" t="s">
        <v>2100</v>
      </c>
    </row>
    <row r="168" spans="1:65" s="92" customFormat="1" ht="16.5" customHeight="1">
      <c r="A168" s="89"/>
      <c r="B168" s="90"/>
      <c r="C168" s="161" t="s">
        <v>700</v>
      </c>
      <c r="D168" s="161" t="s">
        <v>173</v>
      </c>
      <c r="E168" s="162" t="s">
        <v>2101</v>
      </c>
      <c r="F168" s="163" t="s">
        <v>2102</v>
      </c>
      <c r="G168" s="164" t="s">
        <v>1866</v>
      </c>
      <c r="H168" s="165">
        <v>4</v>
      </c>
      <c r="I168" s="75"/>
      <c r="J168" s="166">
        <f t="shared" si="40"/>
        <v>0</v>
      </c>
      <c r="K168" s="163" t="s">
        <v>3</v>
      </c>
      <c r="L168" s="90"/>
      <c r="M168" s="167" t="s">
        <v>3</v>
      </c>
      <c r="N168" s="168" t="s">
        <v>47</v>
      </c>
      <c r="O168" s="169"/>
      <c r="P168" s="170">
        <f t="shared" si="41"/>
        <v>0</v>
      </c>
      <c r="Q168" s="170">
        <v>0</v>
      </c>
      <c r="R168" s="170">
        <f t="shared" si="42"/>
        <v>0</v>
      </c>
      <c r="S168" s="170">
        <v>0</v>
      </c>
      <c r="T168" s="171">
        <f t="shared" si="43"/>
        <v>0</v>
      </c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R168" s="172" t="s">
        <v>178</v>
      </c>
      <c r="AT168" s="172" t="s">
        <v>173</v>
      </c>
      <c r="AU168" s="172" t="s">
        <v>83</v>
      </c>
      <c r="AY168" s="82" t="s">
        <v>171</v>
      </c>
      <c r="BE168" s="173">
        <f t="shared" si="44"/>
        <v>0</v>
      </c>
      <c r="BF168" s="173">
        <f t="shared" si="45"/>
        <v>0</v>
      </c>
      <c r="BG168" s="173">
        <f t="shared" si="46"/>
        <v>0</v>
      </c>
      <c r="BH168" s="173">
        <f t="shared" si="47"/>
        <v>0</v>
      </c>
      <c r="BI168" s="173">
        <f t="shared" si="48"/>
        <v>0</v>
      </c>
      <c r="BJ168" s="82" t="s">
        <v>179</v>
      </c>
      <c r="BK168" s="173">
        <f t="shared" si="49"/>
        <v>0</v>
      </c>
      <c r="BL168" s="82" t="s">
        <v>178</v>
      </c>
      <c r="BM168" s="172" t="s">
        <v>2103</v>
      </c>
    </row>
    <row r="169" spans="1:65" s="92" customFormat="1" ht="16.5" customHeight="1">
      <c r="A169" s="89"/>
      <c r="B169" s="90"/>
      <c r="C169" s="161" t="s">
        <v>705</v>
      </c>
      <c r="D169" s="161" t="s">
        <v>173</v>
      </c>
      <c r="E169" s="162" t="s">
        <v>2104</v>
      </c>
      <c r="F169" s="163" t="s">
        <v>2105</v>
      </c>
      <c r="G169" s="164" t="s">
        <v>1866</v>
      </c>
      <c r="H169" s="165">
        <v>1</v>
      </c>
      <c r="I169" s="75"/>
      <c r="J169" s="166">
        <f t="shared" si="40"/>
        <v>0</v>
      </c>
      <c r="K169" s="163" t="s">
        <v>3</v>
      </c>
      <c r="L169" s="90"/>
      <c r="M169" s="167" t="s">
        <v>3</v>
      </c>
      <c r="N169" s="168" t="s">
        <v>47</v>
      </c>
      <c r="O169" s="169"/>
      <c r="P169" s="170">
        <f t="shared" si="41"/>
        <v>0</v>
      </c>
      <c r="Q169" s="170">
        <v>0</v>
      </c>
      <c r="R169" s="170">
        <f t="shared" si="42"/>
        <v>0</v>
      </c>
      <c r="S169" s="170">
        <v>0</v>
      </c>
      <c r="T169" s="171">
        <f t="shared" si="43"/>
        <v>0</v>
      </c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R169" s="172" t="s">
        <v>178</v>
      </c>
      <c r="AT169" s="172" t="s">
        <v>173</v>
      </c>
      <c r="AU169" s="172" t="s">
        <v>83</v>
      </c>
      <c r="AY169" s="82" t="s">
        <v>171</v>
      </c>
      <c r="BE169" s="173">
        <f t="shared" si="44"/>
        <v>0</v>
      </c>
      <c r="BF169" s="173">
        <f t="shared" si="45"/>
        <v>0</v>
      </c>
      <c r="BG169" s="173">
        <f t="shared" si="46"/>
        <v>0</v>
      </c>
      <c r="BH169" s="173">
        <f t="shared" si="47"/>
        <v>0</v>
      </c>
      <c r="BI169" s="173">
        <f t="shared" si="48"/>
        <v>0</v>
      </c>
      <c r="BJ169" s="82" t="s">
        <v>179</v>
      </c>
      <c r="BK169" s="173">
        <f t="shared" si="49"/>
        <v>0</v>
      </c>
      <c r="BL169" s="82" t="s">
        <v>178</v>
      </c>
      <c r="BM169" s="172" t="s">
        <v>2106</v>
      </c>
    </row>
    <row r="170" spans="1:65" s="92" customFormat="1" ht="16.5" customHeight="1">
      <c r="A170" s="89"/>
      <c r="B170" s="90"/>
      <c r="C170" s="161" t="s">
        <v>717</v>
      </c>
      <c r="D170" s="161" t="s">
        <v>173</v>
      </c>
      <c r="E170" s="162" t="s">
        <v>2107</v>
      </c>
      <c r="F170" s="163" t="s">
        <v>2108</v>
      </c>
      <c r="G170" s="164" t="s">
        <v>1866</v>
      </c>
      <c r="H170" s="165">
        <v>1</v>
      </c>
      <c r="I170" s="75"/>
      <c r="J170" s="166">
        <f t="shared" si="40"/>
        <v>0</v>
      </c>
      <c r="K170" s="163" t="s">
        <v>3</v>
      </c>
      <c r="L170" s="90"/>
      <c r="M170" s="167" t="s">
        <v>3</v>
      </c>
      <c r="N170" s="168" t="s">
        <v>47</v>
      </c>
      <c r="O170" s="169"/>
      <c r="P170" s="170">
        <f t="shared" si="41"/>
        <v>0</v>
      </c>
      <c r="Q170" s="170">
        <v>0</v>
      </c>
      <c r="R170" s="170">
        <f t="shared" si="42"/>
        <v>0</v>
      </c>
      <c r="S170" s="170">
        <v>0</v>
      </c>
      <c r="T170" s="171">
        <f t="shared" si="43"/>
        <v>0</v>
      </c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R170" s="172" t="s">
        <v>178</v>
      </c>
      <c r="AT170" s="172" t="s">
        <v>173</v>
      </c>
      <c r="AU170" s="172" t="s">
        <v>83</v>
      </c>
      <c r="AY170" s="82" t="s">
        <v>171</v>
      </c>
      <c r="BE170" s="173">
        <f t="shared" si="44"/>
        <v>0</v>
      </c>
      <c r="BF170" s="173">
        <f t="shared" si="45"/>
        <v>0</v>
      </c>
      <c r="BG170" s="173">
        <f t="shared" si="46"/>
        <v>0</v>
      </c>
      <c r="BH170" s="173">
        <f t="shared" si="47"/>
        <v>0</v>
      </c>
      <c r="BI170" s="173">
        <f t="shared" si="48"/>
        <v>0</v>
      </c>
      <c r="BJ170" s="82" t="s">
        <v>179</v>
      </c>
      <c r="BK170" s="173">
        <f t="shared" si="49"/>
        <v>0</v>
      </c>
      <c r="BL170" s="82" t="s">
        <v>178</v>
      </c>
      <c r="BM170" s="172" t="s">
        <v>2109</v>
      </c>
    </row>
    <row r="171" spans="1:65" s="92" customFormat="1" ht="16.5" customHeight="1">
      <c r="A171" s="89"/>
      <c r="B171" s="90"/>
      <c r="C171" s="161" t="s">
        <v>721</v>
      </c>
      <c r="D171" s="161" t="s">
        <v>173</v>
      </c>
      <c r="E171" s="162" t="s">
        <v>2110</v>
      </c>
      <c r="F171" s="163" t="s">
        <v>2111</v>
      </c>
      <c r="G171" s="164" t="s">
        <v>1866</v>
      </c>
      <c r="H171" s="165">
        <v>1</v>
      </c>
      <c r="I171" s="75"/>
      <c r="J171" s="166">
        <f t="shared" si="40"/>
        <v>0</v>
      </c>
      <c r="K171" s="163" t="s">
        <v>3</v>
      </c>
      <c r="L171" s="90"/>
      <c r="M171" s="167" t="s">
        <v>3</v>
      </c>
      <c r="N171" s="168" t="s">
        <v>47</v>
      </c>
      <c r="O171" s="169"/>
      <c r="P171" s="170">
        <f t="shared" si="41"/>
        <v>0</v>
      </c>
      <c r="Q171" s="170">
        <v>0</v>
      </c>
      <c r="R171" s="170">
        <f t="shared" si="42"/>
        <v>0</v>
      </c>
      <c r="S171" s="170">
        <v>0</v>
      </c>
      <c r="T171" s="171">
        <f t="shared" si="43"/>
        <v>0</v>
      </c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R171" s="172" t="s">
        <v>178</v>
      </c>
      <c r="AT171" s="172" t="s">
        <v>173</v>
      </c>
      <c r="AU171" s="172" t="s">
        <v>83</v>
      </c>
      <c r="AY171" s="82" t="s">
        <v>171</v>
      </c>
      <c r="BE171" s="173">
        <f t="shared" si="44"/>
        <v>0</v>
      </c>
      <c r="BF171" s="173">
        <f t="shared" si="45"/>
        <v>0</v>
      </c>
      <c r="BG171" s="173">
        <f t="shared" si="46"/>
        <v>0</v>
      </c>
      <c r="BH171" s="173">
        <f t="shared" si="47"/>
        <v>0</v>
      </c>
      <c r="BI171" s="173">
        <f t="shared" si="48"/>
        <v>0</v>
      </c>
      <c r="BJ171" s="82" t="s">
        <v>179</v>
      </c>
      <c r="BK171" s="173">
        <f t="shared" si="49"/>
        <v>0</v>
      </c>
      <c r="BL171" s="82" t="s">
        <v>178</v>
      </c>
      <c r="BM171" s="172" t="s">
        <v>2112</v>
      </c>
    </row>
    <row r="172" spans="1:65" s="92" customFormat="1" ht="16.5" customHeight="1">
      <c r="A172" s="89"/>
      <c r="B172" s="90"/>
      <c r="C172" s="161" t="s">
        <v>730</v>
      </c>
      <c r="D172" s="161" t="s">
        <v>173</v>
      </c>
      <c r="E172" s="162" t="s">
        <v>2113</v>
      </c>
      <c r="F172" s="163" t="s">
        <v>2114</v>
      </c>
      <c r="G172" s="164" t="s">
        <v>1866</v>
      </c>
      <c r="H172" s="165">
        <v>1</v>
      </c>
      <c r="I172" s="75"/>
      <c r="J172" s="166">
        <f t="shared" si="40"/>
        <v>0</v>
      </c>
      <c r="K172" s="163" t="s">
        <v>3</v>
      </c>
      <c r="L172" s="90"/>
      <c r="M172" s="167" t="s">
        <v>3</v>
      </c>
      <c r="N172" s="168" t="s">
        <v>47</v>
      </c>
      <c r="O172" s="169"/>
      <c r="P172" s="170">
        <f t="shared" si="41"/>
        <v>0</v>
      </c>
      <c r="Q172" s="170">
        <v>0</v>
      </c>
      <c r="R172" s="170">
        <f t="shared" si="42"/>
        <v>0</v>
      </c>
      <c r="S172" s="170">
        <v>0</v>
      </c>
      <c r="T172" s="171">
        <f t="shared" si="43"/>
        <v>0</v>
      </c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R172" s="172" t="s">
        <v>178</v>
      </c>
      <c r="AT172" s="172" t="s">
        <v>173</v>
      </c>
      <c r="AU172" s="172" t="s">
        <v>83</v>
      </c>
      <c r="AY172" s="82" t="s">
        <v>171</v>
      </c>
      <c r="BE172" s="173">
        <f t="shared" si="44"/>
        <v>0</v>
      </c>
      <c r="BF172" s="173">
        <f t="shared" si="45"/>
        <v>0</v>
      </c>
      <c r="BG172" s="173">
        <f t="shared" si="46"/>
        <v>0</v>
      </c>
      <c r="BH172" s="173">
        <f t="shared" si="47"/>
        <v>0</v>
      </c>
      <c r="BI172" s="173">
        <f t="shared" si="48"/>
        <v>0</v>
      </c>
      <c r="BJ172" s="82" t="s">
        <v>179</v>
      </c>
      <c r="BK172" s="173">
        <f t="shared" si="49"/>
        <v>0</v>
      </c>
      <c r="BL172" s="82" t="s">
        <v>178</v>
      </c>
      <c r="BM172" s="172" t="s">
        <v>2115</v>
      </c>
    </row>
    <row r="173" spans="1:65" s="92" customFormat="1" ht="16.5" customHeight="1">
      <c r="A173" s="89"/>
      <c r="B173" s="90"/>
      <c r="C173" s="161" t="s">
        <v>734</v>
      </c>
      <c r="D173" s="161" t="s">
        <v>173</v>
      </c>
      <c r="E173" s="162" t="s">
        <v>2116</v>
      </c>
      <c r="F173" s="163" t="s">
        <v>2117</v>
      </c>
      <c r="G173" s="164" t="s">
        <v>1866</v>
      </c>
      <c r="H173" s="165">
        <v>1</v>
      </c>
      <c r="I173" s="75"/>
      <c r="J173" s="166">
        <f t="shared" si="40"/>
        <v>0</v>
      </c>
      <c r="K173" s="163" t="s">
        <v>3</v>
      </c>
      <c r="L173" s="90"/>
      <c r="M173" s="167" t="s">
        <v>3</v>
      </c>
      <c r="N173" s="168" t="s">
        <v>47</v>
      </c>
      <c r="O173" s="169"/>
      <c r="P173" s="170">
        <f t="shared" si="41"/>
        <v>0</v>
      </c>
      <c r="Q173" s="170">
        <v>0</v>
      </c>
      <c r="R173" s="170">
        <f t="shared" si="42"/>
        <v>0</v>
      </c>
      <c r="S173" s="170">
        <v>0</v>
      </c>
      <c r="T173" s="171">
        <f t="shared" si="43"/>
        <v>0</v>
      </c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R173" s="172" t="s">
        <v>178</v>
      </c>
      <c r="AT173" s="172" t="s">
        <v>173</v>
      </c>
      <c r="AU173" s="172" t="s">
        <v>83</v>
      </c>
      <c r="AY173" s="82" t="s">
        <v>171</v>
      </c>
      <c r="BE173" s="173">
        <f t="shared" si="44"/>
        <v>0</v>
      </c>
      <c r="BF173" s="173">
        <f t="shared" si="45"/>
        <v>0</v>
      </c>
      <c r="BG173" s="173">
        <f t="shared" si="46"/>
        <v>0</v>
      </c>
      <c r="BH173" s="173">
        <f t="shared" si="47"/>
        <v>0</v>
      </c>
      <c r="BI173" s="173">
        <f t="shared" si="48"/>
        <v>0</v>
      </c>
      <c r="BJ173" s="82" t="s">
        <v>179</v>
      </c>
      <c r="BK173" s="173">
        <f t="shared" si="49"/>
        <v>0</v>
      </c>
      <c r="BL173" s="82" t="s">
        <v>178</v>
      </c>
      <c r="BM173" s="172" t="s">
        <v>2118</v>
      </c>
    </row>
    <row r="174" spans="1:65" s="92" customFormat="1" ht="16.5" customHeight="1">
      <c r="A174" s="89"/>
      <c r="B174" s="90"/>
      <c r="C174" s="161" t="s">
        <v>743</v>
      </c>
      <c r="D174" s="161" t="s">
        <v>173</v>
      </c>
      <c r="E174" s="162" t="s">
        <v>2119</v>
      </c>
      <c r="F174" s="163" t="s">
        <v>2120</v>
      </c>
      <c r="G174" s="164" t="s">
        <v>1866</v>
      </c>
      <c r="H174" s="165">
        <v>2</v>
      </c>
      <c r="I174" s="75"/>
      <c r="J174" s="166">
        <f t="shared" si="40"/>
        <v>0</v>
      </c>
      <c r="K174" s="163" t="s">
        <v>3</v>
      </c>
      <c r="L174" s="90"/>
      <c r="M174" s="167" t="s">
        <v>3</v>
      </c>
      <c r="N174" s="168" t="s">
        <v>47</v>
      </c>
      <c r="O174" s="169"/>
      <c r="P174" s="170">
        <f t="shared" si="41"/>
        <v>0</v>
      </c>
      <c r="Q174" s="170">
        <v>0</v>
      </c>
      <c r="R174" s="170">
        <f t="shared" si="42"/>
        <v>0</v>
      </c>
      <c r="S174" s="170">
        <v>0</v>
      </c>
      <c r="T174" s="171">
        <f t="shared" si="43"/>
        <v>0</v>
      </c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R174" s="172" t="s">
        <v>178</v>
      </c>
      <c r="AT174" s="172" t="s">
        <v>173</v>
      </c>
      <c r="AU174" s="172" t="s">
        <v>83</v>
      </c>
      <c r="AY174" s="82" t="s">
        <v>171</v>
      </c>
      <c r="BE174" s="173">
        <f t="shared" si="44"/>
        <v>0</v>
      </c>
      <c r="BF174" s="173">
        <f t="shared" si="45"/>
        <v>0</v>
      </c>
      <c r="BG174" s="173">
        <f t="shared" si="46"/>
        <v>0</v>
      </c>
      <c r="BH174" s="173">
        <f t="shared" si="47"/>
        <v>0</v>
      </c>
      <c r="BI174" s="173">
        <f t="shared" si="48"/>
        <v>0</v>
      </c>
      <c r="BJ174" s="82" t="s">
        <v>179</v>
      </c>
      <c r="BK174" s="173">
        <f t="shared" si="49"/>
        <v>0</v>
      </c>
      <c r="BL174" s="82" t="s">
        <v>178</v>
      </c>
      <c r="BM174" s="172" t="s">
        <v>2121</v>
      </c>
    </row>
    <row r="175" spans="1:65" s="92" customFormat="1" ht="16.5" customHeight="1">
      <c r="A175" s="89"/>
      <c r="B175" s="90"/>
      <c r="C175" s="161" t="s">
        <v>747</v>
      </c>
      <c r="D175" s="161" t="s">
        <v>173</v>
      </c>
      <c r="E175" s="162" t="s">
        <v>2122</v>
      </c>
      <c r="F175" s="163" t="s">
        <v>2123</v>
      </c>
      <c r="G175" s="164" t="s">
        <v>1866</v>
      </c>
      <c r="H175" s="165">
        <v>1</v>
      </c>
      <c r="I175" s="75"/>
      <c r="J175" s="166">
        <f t="shared" si="40"/>
        <v>0</v>
      </c>
      <c r="K175" s="163" t="s">
        <v>3</v>
      </c>
      <c r="L175" s="90"/>
      <c r="M175" s="167" t="s">
        <v>3</v>
      </c>
      <c r="N175" s="168" t="s">
        <v>47</v>
      </c>
      <c r="O175" s="169"/>
      <c r="P175" s="170">
        <f t="shared" si="41"/>
        <v>0</v>
      </c>
      <c r="Q175" s="170">
        <v>0</v>
      </c>
      <c r="R175" s="170">
        <f t="shared" si="42"/>
        <v>0</v>
      </c>
      <c r="S175" s="170">
        <v>0</v>
      </c>
      <c r="T175" s="171">
        <f t="shared" si="43"/>
        <v>0</v>
      </c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R175" s="172" t="s">
        <v>178</v>
      </c>
      <c r="AT175" s="172" t="s">
        <v>173</v>
      </c>
      <c r="AU175" s="172" t="s">
        <v>83</v>
      </c>
      <c r="AY175" s="82" t="s">
        <v>171</v>
      </c>
      <c r="BE175" s="173">
        <f t="shared" si="44"/>
        <v>0</v>
      </c>
      <c r="BF175" s="173">
        <f t="shared" si="45"/>
        <v>0</v>
      </c>
      <c r="BG175" s="173">
        <f t="shared" si="46"/>
        <v>0</v>
      </c>
      <c r="BH175" s="173">
        <f t="shared" si="47"/>
        <v>0</v>
      </c>
      <c r="BI175" s="173">
        <f t="shared" si="48"/>
        <v>0</v>
      </c>
      <c r="BJ175" s="82" t="s">
        <v>179</v>
      </c>
      <c r="BK175" s="173">
        <f t="shared" si="49"/>
        <v>0</v>
      </c>
      <c r="BL175" s="82" t="s">
        <v>178</v>
      </c>
      <c r="BM175" s="172" t="s">
        <v>2124</v>
      </c>
    </row>
    <row r="176" spans="1:65" s="92" customFormat="1" ht="16.5" customHeight="1">
      <c r="A176" s="89"/>
      <c r="B176" s="90"/>
      <c r="C176" s="161" t="s">
        <v>756</v>
      </c>
      <c r="D176" s="161" t="s">
        <v>173</v>
      </c>
      <c r="E176" s="162" t="s">
        <v>2125</v>
      </c>
      <c r="F176" s="163" t="s">
        <v>2126</v>
      </c>
      <c r="G176" s="164" t="s">
        <v>1866</v>
      </c>
      <c r="H176" s="165">
        <v>1</v>
      </c>
      <c r="I176" s="75"/>
      <c r="J176" s="166">
        <f t="shared" si="40"/>
        <v>0</v>
      </c>
      <c r="K176" s="163" t="s">
        <v>3</v>
      </c>
      <c r="L176" s="90"/>
      <c r="M176" s="167" t="s">
        <v>3</v>
      </c>
      <c r="N176" s="168" t="s">
        <v>47</v>
      </c>
      <c r="O176" s="169"/>
      <c r="P176" s="170">
        <f t="shared" si="41"/>
        <v>0</v>
      </c>
      <c r="Q176" s="170">
        <v>0</v>
      </c>
      <c r="R176" s="170">
        <f t="shared" si="42"/>
        <v>0</v>
      </c>
      <c r="S176" s="170">
        <v>0</v>
      </c>
      <c r="T176" s="171">
        <f t="shared" si="43"/>
        <v>0</v>
      </c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R176" s="172" t="s">
        <v>178</v>
      </c>
      <c r="AT176" s="172" t="s">
        <v>173</v>
      </c>
      <c r="AU176" s="172" t="s">
        <v>83</v>
      </c>
      <c r="AY176" s="82" t="s">
        <v>171</v>
      </c>
      <c r="BE176" s="173">
        <f t="shared" si="44"/>
        <v>0</v>
      </c>
      <c r="BF176" s="173">
        <f t="shared" si="45"/>
        <v>0</v>
      </c>
      <c r="BG176" s="173">
        <f t="shared" si="46"/>
        <v>0</v>
      </c>
      <c r="BH176" s="173">
        <f t="shared" si="47"/>
        <v>0</v>
      </c>
      <c r="BI176" s="173">
        <f t="shared" si="48"/>
        <v>0</v>
      </c>
      <c r="BJ176" s="82" t="s">
        <v>179</v>
      </c>
      <c r="BK176" s="173">
        <f t="shared" si="49"/>
        <v>0</v>
      </c>
      <c r="BL176" s="82" t="s">
        <v>178</v>
      </c>
      <c r="BM176" s="172" t="s">
        <v>2127</v>
      </c>
    </row>
    <row r="177" spans="1:65" s="92" customFormat="1" ht="16.5" customHeight="1">
      <c r="A177" s="89"/>
      <c r="B177" s="90"/>
      <c r="C177" s="161" t="s">
        <v>760</v>
      </c>
      <c r="D177" s="161" t="s">
        <v>173</v>
      </c>
      <c r="E177" s="162" t="s">
        <v>2128</v>
      </c>
      <c r="F177" s="163" t="s">
        <v>2129</v>
      </c>
      <c r="G177" s="164" t="s">
        <v>1866</v>
      </c>
      <c r="H177" s="165">
        <v>1</v>
      </c>
      <c r="I177" s="75"/>
      <c r="J177" s="166">
        <f t="shared" si="40"/>
        <v>0</v>
      </c>
      <c r="K177" s="163" t="s">
        <v>3</v>
      </c>
      <c r="L177" s="90"/>
      <c r="M177" s="167" t="s">
        <v>3</v>
      </c>
      <c r="N177" s="168" t="s">
        <v>47</v>
      </c>
      <c r="O177" s="169"/>
      <c r="P177" s="170">
        <f t="shared" si="41"/>
        <v>0</v>
      </c>
      <c r="Q177" s="170">
        <v>0</v>
      </c>
      <c r="R177" s="170">
        <f t="shared" si="42"/>
        <v>0</v>
      </c>
      <c r="S177" s="170">
        <v>0</v>
      </c>
      <c r="T177" s="171">
        <f t="shared" si="43"/>
        <v>0</v>
      </c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R177" s="172" t="s">
        <v>178</v>
      </c>
      <c r="AT177" s="172" t="s">
        <v>173</v>
      </c>
      <c r="AU177" s="172" t="s">
        <v>83</v>
      </c>
      <c r="AY177" s="82" t="s">
        <v>171</v>
      </c>
      <c r="BE177" s="173">
        <f t="shared" si="44"/>
        <v>0</v>
      </c>
      <c r="BF177" s="173">
        <f t="shared" si="45"/>
        <v>0</v>
      </c>
      <c r="BG177" s="173">
        <f t="shared" si="46"/>
        <v>0</v>
      </c>
      <c r="BH177" s="173">
        <f t="shared" si="47"/>
        <v>0</v>
      </c>
      <c r="BI177" s="173">
        <f t="shared" si="48"/>
        <v>0</v>
      </c>
      <c r="BJ177" s="82" t="s">
        <v>179</v>
      </c>
      <c r="BK177" s="173">
        <f t="shared" si="49"/>
        <v>0</v>
      </c>
      <c r="BL177" s="82" t="s">
        <v>178</v>
      </c>
      <c r="BM177" s="172" t="s">
        <v>2130</v>
      </c>
    </row>
    <row r="178" spans="1:65" s="92" customFormat="1" ht="16.5" customHeight="1">
      <c r="A178" s="89"/>
      <c r="B178" s="90"/>
      <c r="C178" s="161" t="s">
        <v>2131</v>
      </c>
      <c r="D178" s="161" t="s">
        <v>173</v>
      </c>
      <c r="E178" s="162" t="s">
        <v>2132</v>
      </c>
      <c r="F178" s="163" t="s">
        <v>2133</v>
      </c>
      <c r="G178" s="164" t="s">
        <v>1866</v>
      </c>
      <c r="H178" s="165">
        <v>2</v>
      </c>
      <c r="I178" s="75"/>
      <c r="J178" s="166">
        <f t="shared" si="40"/>
        <v>0</v>
      </c>
      <c r="K178" s="163" t="s">
        <v>3</v>
      </c>
      <c r="L178" s="90"/>
      <c r="M178" s="167" t="s">
        <v>3</v>
      </c>
      <c r="N178" s="168" t="s">
        <v>47</v>
      </c>
      <c r="O178" s="169"/>
      <c r="P178" s="170">
        <f t="shared" si="41"/>
        <v>0</v>
      </c>
      <c r="Q178" s="170">
        <v>0</v>
      </c>
      <c r="R178" s="170">
        <f t="shared" si="42"/>
        <v>0</v>
      </c>
      <c r="S178" s="170">
        <v>0</v>
      </c>
      <c r="T178" s="171">
        <f t="shared" si="43"/>
        <v>0</v>
      </c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R178" s="172" t="s">
        <v>178</v>
      </c>
      <c r="AT178" s="172" t="s">
        <v>173</v>
      </c>
      <c r="AU178" s="172" t="s">
        <v>83</v>
      </c>
      <c r="AY178" s="82" t="s">
        <v>171</v>
      </c>
      <c r="BE178" s="173">
        <f t="shared" si="44"/>
        <v>0</v>
      </c>
      <c r="BF178" s="173">
        <f t="shared" si="45"/>
        <v>0</v>
      </c>
      <c r="BG178" s="173">
        <f t="shared" si="46"/>
        <v>0</v>
      </c>
      <c r="BH178" s="173">
        <f t="shared" si="47"/>
        <v>0</v>
      </c>
      <c r="BI178" s="173">
        <f t="shared" si="48"/>
        <v>0</v>
      </c>
      <c r="BJ178" s="82" t="s">
        <v>179</v>
      </c>
      <c r="BK178" s="173">
        <f t="shared" si="49"/>
        <v>0</v>
      </c>
      <c r="BL178" s="82" t="s">
        <v>178</v>
      </c>
      <c r="BM178" s="172" t="s">
        <v>2134</v>
      </c>
    </row>
    <row r="179" spans="1:65" s="92" customFormat="1" ht="16.5" customHeight="1">
      <c r="A179" s="89"/>
      <c r="B179" s="90"/>
      <c r="C179" s="161" t="s">
        <v>770</v>
      </c>
      <c r="D179" s="161" t="s">
        <v>173</v>
      </c>
      <c r="E179" s="162" t="s">
        <v>2135</v>
      </c>
      <c r="F179" s="163" t="s">
        <v>2136</v>
      </c>
      <c r="G179" s="164" t="s">
        <v>1866</v>
      </c>
      <c r="H179" s="165">
        <v>30</v>
      </c>
      <c r="I179" s="75"/>
      <c r="J179" s="166">
        <f t="shared" si="40"/>
        <v>0</v>
      </c>
      <c r="K179" s="163" t="s">
        <v>3</v>
      </c>
      <c r="L179" s="90"/>
      <c r="M179" s="167" t="s">
        <v>3</v>
      </c>
      <c r="N179" s="168" t="s">
        <v>47</v>
      </c>
      <c r="O179" s="169"/>
      <c r="P179" s="170">
        <f t="shared" si="41"/>
        <v>0</v>
      </c>
      <c r="Q179" s="170">
        <v>0</v>
      </c>
      <c r="R179" s="170">
        <f t="shared" si="42"/>
        <v>0</v>
      </c>
      <c r="S179" s="170">
        <v>0</v>
      </c>
      <c r="T179" s="171">
        <f t="shared" si="43"/>
        <v>0</v>
      </c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R179" s="172" t="s">
        <v>178</v>
      </c>
      <c r="AT179" s="172" t="s">
        <v>173</v>
      </c>
      <c r="AU179" s="172" t="s">
        <v>83</v>
      </c>
      <c r="AY179" s="82" t="s">
        <v>171</v>
      </c>
      <c r="BE179" s="173">
        <f t="shared" si="44"/>
        <v>0</v>
      </c>
      <c r="BF179" s="173">
        <f t="shared" si="45"/>
        <v>0</v>
      </c>
      <c r="BG179" s="173">
        <f t="shared" si="46"/>
        <v>0</v>
      </c>
      <c r="BH179" s="173">
        <f t="shared" si="47"/>
        <v>0</v>
      </c>
      <c r="BI179" s="173">
        <f t="shared" si="48"/>
        <v>0</v>
      </c>
      <c r="BJ179" s="82" t="s">
        <v>179</v>
      </c>
      <c r="BK179" s="173">
        <f t="shared" si="49"/>
        <v>0</v>
      </c>
      <c r="BL179" s="82" t="s">
        <v>178</v>
      </c>
      <c r="BM179" s="172" t="s">
        <v>2137</v>
      </c>
    </row>
    <row r="180" spans="1:65" s="92" customFormat="1" ht="16.5" customHeight="1">
      <c r="A180" s="89"/>
      <c r="B180" s="90"/>
      <c r="C180" s="161" t="s">
        <v>777</v>
      </c>
      <c r="D180" s="161" t="s">
        <v>173</v>
      </c>
      <c r="E180" s="162" t="s">
        <v>2138</v>
      </c>
      <c r="F180" s="163" t="s">
        <v>2139</v>
      </c>
      <c r="G180" s="164" t="s">
        <v>1866</v>
      </c>
      <c r="H180" s="165">
        <v>160</v>
      </c>
      <c r="I180" s="75"/>
      <c r="J180" s="166">
        <f t="shared" si="40"/>
        <v>0</v>
      </c>
      <c r="K180" s="163" t="s">
        <v>3</v>
      </c>
      <c r="L180" s="90"/>
      <c r="M180" s="167" t="s">
        <v>3</v>
      </c>
      <c r="N180" s="168" t="s">
        <v>47</v>
      </c>
      <c r="O180" s="169"/>
      <c r="P180" s="170">
        <f t="shared" si="41"/>
        <v>0</v>
      </c>
      <c r="Q180" s="170">
        <v>0</v>
      </c>
      <c r="R180" s="170">
        <f t="shared" si="42"/>
        <v>0</v>
      </c>
      <c r="S180" s="170">
        <v>0</v>
      </c>
      <c r="T180" s="171">
        <f t="shared" si="43"/>
        <v>0</v>
      </c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R180" s="172" t="s">
        <v>178</v>
      </c>
      <c r="AT180" s="172" t="s">
        <v>173</v>
      </c>
      <c r="AU180" s="172" t="s">
        <v>83</v>
      </c>
      <c r="AY180" s="82" t="s">
        <v>171</v>
      </c>
      <c r="BE180" s="173">
        <f t="shared" si="44"/>
        <v>0</v>
      </c>
      <c r="BF180" s="173">
        <f t="shared" si="45"/>
        <v>0</v>
      </c>
      <c r="BG180" s="173">
        <f t="shared" si="46"/>
        <v>0</v>
      </c>
      <c r="BH180" s="173">
        <f t="shared" si="47"/>
        <v>0</v>
      </c>
      <c r="BI180" s="173">
        <f t="shared" si="48"/>
        <v>0</v>
      </c>
      <c r="BJ180" s="82" t="s">
        <v>179</v>
      </c>
      <c r="BK180" s="173">
        <f t="shared" si="49"/>
        <v>0</v>
      </c>
      <c r="BL180" s="82" t="s">
        <v>178</v>
      </c>
      <c r="BM180" s="172" t="s">
        <v>2140</v>
      </c>
    </row>
    <row r="181" spans="1:65" s="92" customFormat="1" ht="16.5" customHeight="1">
      <c r="A181" s="89"/>
      <c r="B181" s="90"/>
      <c r="C181" s="161" t="s">
        <v>782</v>
      </c>
      <c r="D181" s="161" t="s">
        <v>173</v>
      </c>
      <c r="E181" s="162" t="s">
        <v>2141</v>
      </c>
      <c r="F181" s="163" t="s">
        <v>2142</v>
      </c>
      <c r="G181" s="164" t="s">
        <v>1866</v>
      </c>
      <c r="H181" s="165">
        <v>7</v>
      </c>
      <c r="I181" s="75"/>
      <c r="J181" s="166">
        <f t="shared" si="40"/>
        <v>0</v>
      </c>
      <c r="K181" s="163" t="s">
        <v>3</v>
      </c>
      <c r="L181" s="90"/>
      <c r="M181" s="167" t="s">
        <v>3</v>
      </c>
      <c r="N181" s="168" t="s">
        <v>47</v>
      </c>
      <c r="O181" s="169"/>
      <c r="P181" s="170">
        <f t="shared" si="41"/>
        <v>0</v>
      </c>
      <c r="Q181" s="170">
        <v>0</v>
      </c>
      <c r="R181" s="170">
        <f t="shared" si="42"/>
        <v>0</v>
      </c>
      <c r="S181" s="170">
        <v>0</v>
      </c>
      <c r="T181" s="171">
        <f t="shared" si="43"/>
        <v>0</v>
      </c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R181" s="172" t="s">
        <v>178</v>
      </c>
      <c r="AT181" s="172" t="s">
        <v>173</v>
      </c>
      <c r="AU181" s="172" t="s">
        <v>83</v>
      </c>
      <c r="AY181" s="82" t="s">
        <v>171</v>
      </c>
      <c r="BE181" s="173">
        <f t="shared" si="44"/>
        <v>0</v>
      </c>
      <c r="BF181" s="173">
        <f t="shared" si="45"/>
        <v>0</v>
      </c>
      <c r="BG181" s="173">
        <f t="shared" si="46"/>
        <v>0</v>
      </c>
      <c r="BH181" s="173">
        <f t="shared" si="47"/>
        <v>0</v>
      </c>
      <c r="BI181" s="173">
        <f t="shared" si="48"/>
        <v>0</v>
      </c>
      <c r="BJ181" s="82" t="s">
        <v>179</v>
      </c>
      <c r="BK181" s="173">
        <f t="shared" si="49"/>
        <v>0</v>
      </c>
      <c r="BL181" s="82" t="s">
        <v>178</v>
      </c>
      <c r="BM181" s="172" t="s">
        <v>2143</v>
      </c>
    </row>
    <row r="182" spans="1:65" s="92" customFormat="1" ht="16.5" customHeight="1">
      <c r="A182" s="89"/>
      <c r="B182" s="90"/>
      <c r="C182" s="161" t="s">
        <v>2144</v>
      </c>
      <c r="D182" s="161" t="s">
        <v>173</v>
      </c>
      <c r="E182" s="162" t="s">
        <v>2145</v>
      </c>
      <c r="F182" s="163" t="s">
        <v>2146</v>
      </c>
      <c r="G182" s="164" t="s">
        <v>1866</v>
      </c>
      <c r="H182" s="165">
        <v>23</v>
      </c>
      <c r="I182" s="75"/>
      <c r="J182" s="166">
        <f t="shared" si="40"/>
        <v>0</v>
      </c>
      <c r="K182" s="163" t="s">
        <v>3</v>
      </c>
      <c r="L182" s="90"/>
      <c r="M182" s="167" t="s">
        <v>3</v>
      </c>
      <c r="N182" s="168" t="s">
        <v>47</v>
      </c>
      <c r="O182" s="169"/>
      <c r="P182" s="170">
        <f t="shared" si="41"/>
        <v>0</v>
      </c>
      <c r="Q182" s="170">
        <v>0</v>
      </c>
      <c r="R182" s="170">
        <f t="shared" si="42"/>
        <v>0</v>
      </c>
      <c r="S182" s="170">
        <v>0</v>
      </c>
      <c r="T182" s="171">
        <f t="shared" si="43"/>
        <v>0</v>
      </c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R182" s="172" t="s">
        <v>178</v>
      </c>
      <c r="AT182" s="172" t="s">
        <v>173</v>
      </c>
      <c r="AU182" s="172" t="s">
        <v>83</v>
      </c>
      <c r="AY182" s="82" t="s">
        <v>171</v>
      </c>
      <c r="BE182" s="173">
        <f t="shared" si="44"/>
        <v>0</v>
      </c>
      <c r="BF182" s="173">
        <f t="shared" si="45"/>
        <v>0</v>
      </c>
      <c r="BG182" s="173">
        <f t="shared" si="46"/>
        <v>0</v>
      </c>
      <c r="BH182" s="173">
        <f t="shared" si="47"/>
        <v>0</v>
      </c>
      <c r="BI182" s="173">
        <f t="shared" si="48"/>
        <v>0</v>
      </c>
      <c r="BJ182" s="82" t="s">
        <v>179</v>
      </c>
      <c r="BK182" s="173">
        <f t="shared" si="49"/>
        <v>0</v>
      </c>
      <c r="BL182" s="82" t="s">
        <v>178</v>
      </c>
      <c r="BM182" s="172" t="s">
        <v>2147</v>
      </c>
    </row>
    <row r="183" spans="1:65" s="92" customFormat="1" ht="16.5" customHeight="1">
      <c r="A183" s="89"/>
      <c r="B183" s="90"/>
      <c r="C183" s="161" t="s">
        <v>2148</v>
      </c>
      <c r="D183" s="161" t="s">
        <v>173</v>
      </c>
      <c r="E183" s="162" t="s">
        <v>2149</v>
      </c>
      <c r="F183" s="163" t="s">
        <v>2150</v>
      </c>
      <c r="G183" s="164" t="s">
        <v>256</v>
      </c>
      <c r="H183" s="165">
        <v>600</v>
      </c>
      <c r="I183" s="75"/>
      <c r="J183" s="166">
        <f t="shared" si="40"/>
        <v>0</v>
      </c>
      <c r="K183" s="163" t="s">
        <v>3</v>
      </c>
      <c r="L183" s="90"/>
      <c r="M183" s="167" t="s">
        <v>3</v>
      </c>
      <c r="N183" s="168" t="s">
        <v>47</v>
      </c>
      <c r="O183" s="169"/>
      <c r="P183" s="170">
        <f t="shared" si="41"/>
        <v>0</v>
      </c>
      <c r="Q183" s="170">
        <v>0</v>
      </c>
      <c r="R183" s="170">
        <f t="shared" si="42"/>
        <v>0</v>
      </c>
      <c r="S183" s="170">
        <v>0</v>
      </c>
      <c r="T183" s="171">
        <f t="shared" si="43"/>
        <v>0</v>
      </c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R183" s="172" t="s">
        <v>178</v>
      </c>
      <c r="AT183" s="172" t="s">
        <v>173</v>
      </c>
      <c r="AU183" s="172" t="s">
        <v>83</v>
      </c>
      <c r="AY183" s="82" t="s">
        <v>171</v>
      </c>
      <c r="BE183" s="173">
        <f t="shared" si="44"/>
        <v>0</v>
      </c>
      <c r="BF183" s="173">
        <f t="shared" si="45"/>
        <v>0</v>
      </c>
      <c r="BG183" s="173">
        <f t="shared" si="46"/>
        <v>0</v>
      </c>
      <c r="BH183" s="173">
        <f t="shared" si="47"/>
        <v>0</v>
      </c>
      <c r="BI183" s="173">
        <f t="shared" si="48"/>
        <v>0</v>
      </c>
      <c r="BJ183" s="82" t="s">
        <v>179</v>
      </c>
      <c r="BK183" s="173">
        <f t="shared" si="49"/>
        <v>0</v>
      </c>
      <c r="BL183" s="82" t="s">
        <v>178</v>
      </c>
      <c r="BM183" s="172" t="s">
        <v>2151</v>
      </c>
    </row>
    <row r="184" spans="1:65" s="92" customFormat="1" ht="16.5" customHeight="1">
      <c r="A184" s="89"/>
      <c r="B184" s="90"/>
      <c r="C184" s="161" t="s">
        <v>2152</v>
      </c>
      <c r="D184" s="161" t="s">
        <v>173</v>
      </c>
      <c r="E184" s="162" t="s">
        <v>2153</v>
      </c>
      <c r="F184" s="163" t="s">
        <v>2154</v>
      </c>
      <c r="G184" s="164" t="s">
        <v>256</v>
      </c>
      <c r="H184" s="165">
        <v>970</v>
      </c>
      <c r="I184" s="75"/>
      <c r="J184" s="166">
        <f t="shared" si="40"/>
        <v>0</v>
      </c>
      <c r="K184" s="163" t="s">
        <v>3</v>
      </c>
      <c r="L184" s="90"/>
      <c r="M184" s="167" t="s">
        <v>3</v>
      </c>
      <c r="N184" s="168" t="s">
        <v>47</v>
      </c>
      <c r="O184" s="169"/>
      <c r="P184" s="170">
        <f t="shared" si="41"/>
        <v>0</v>
      </c>
      <c r="Q184" s="170">
        <v>0</v>
      </c>
      <c r="R184" s="170">
        <f t="shared" si="42"/>
        <v>0</v>
      </c>
      <c r="S184" s="170">
        <v>0</v>
      </c>
      <c r="T184" s="171">
        <f t="shared" si="43"/>
        <v>0</v>
      </c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R184" s="172" t="s">
        <v>178</v>
      </c>
      <c r="AT184" s="172" t="s">
        <v>173</v>
      </c>
      <c r="AU184" s="172" t="s">
        <v>83</v>
      </c>
      <c r="AY184" s="82" t="s">
        <v>171</v>
      </c>
      <c r="BE184" s="173">
        <f t="shared" si="44"/>
        <v>0</v>
      </c>
      <c r="BF184" s="173">
        <f t="shared" si="45"/>
        <v>0</v>
      </c>
      <c r="BG184" s="173">
        <f t="shared" si="46"/>
        <v>0</v>
      </c>
      <c r="BH184" s="173">
        <f t="shared" si="47"/>
        <v>0</v>
      </c>
      <c r="BI184" s="173">
        <f t="shared" si="48"/>
        <v>0</v>
      </c>
      <c r="BJ184" s="82" t="s">
        <v>179</v>
      </c>
      <c r="BK184" s="173">
        <f t="shared" si="49"/>
        <v>0</v>
      </c>
      <c r="BL184" s="82" t="s">
        <v>178</v>
      </c>
      <c r="BM184" s="172" t="s">
        <v>2155</v>
      </c>
    </row>
    <row r="185" spans="1:65" s="92" customFormat="1" ht="16.5" customHeight="1">
      <c r="A185" s="89"/>
      <c r="B185" s="90"/>
      <c r="C185" s="161" t="s">
        <v>2156</v>
      </c>
      <c r="D185" s="161" t="s">
        <v>173</v>
      </c>
      <c r="E185" s="162" t="s">
        <v>2157</v>
      </c>
      <c r="F185" s="163" t="s">
        <v>2158</v>
      </c>
      <c r="G185" s="164" t="s">
        <v>256</v>
      </c>
      <c r="H185" s="165">
        <v>60</v>
      </c>
      <c r="I185" s="75"/>
      <c r="J185" s="166">
        <f t="shared" si="40"/>
        <v>0</v>
      </c>
      <c r="K185" s="163" t="s">
        <v>3</v>
      </c>
      <c r="L185" s="90"/>
      <c r="M185" s="167" t="s">
        <v>3</v>
      </c>
      <c r="N185" s="168" t="s">
        <v>47</v>
      </c>
      <c r="O185" s="169"/>
      <c r="P185" s="170">
        <f t="shared" si="41"/>
        <v>0</v>
      </c>
      <c r="Q185" s="170">
        <v>0</v>
      </c>
      <c r="R185" s="170">
        <f t="shared" si="42"/>
        <v>0</v>
      </c>
      <c r="S185" s="170">
        <v>0</v>
      </c>
      <c r="T185" s="171">
        <f t="shared" si="43"/>
        <v>0</v>
      </c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R185" s="172" t="s">
        <v>178</v>
      </c>
      <c r="AT185" s="172" t="s">
        <v>173</v>
      </c>
      <c r="AU185" s="172" t="s">
        <v>83</v>
      </c>
      <c r="AY185" s="82" t="s">
        <v>171</v>
      </c>
      <c r="BE185" s="173">
        <f t="shared" si="44"/>
        <v>0</v>
      </c>
      <c r="BF185" s="173">
        <f t="shared" si="45"/>
        <v>0</v>
      </c>
      <c r="BG185" s="173">
        <f t="shared" si="46"/>
        <v>0</v>
      </c>
      <c r="BH185" s="173">
        <f t="shared" si="47"/>
        <v>0</v>
      </c>
      <c r="BI185" s="173">
        <f t="shared" si="48"/>
        <v>0</v>
      </c>
      <c r="BJ185" s="82" t="s">
        <v>179</v>
      </c>
      <c r="BK185" s="173">
        <f t="shared" si="49"/>
        <v>0</v>
      </c>
      <c r="BL185" s="82" t="s">
        <v>178</v>
      </c>
      <c r="BM185" s="172" t="s">
        <v>2159</v>
      </c>
    </row>
    <row r="186" spans="1:65" s="92" customFormat="1" ht="16.5" customHeight="1">
      <c r="A186" s="89"/>
      <c r="B186" s="90"/>
      <c r="C186" s="161" t="s">
        <v>2160</v>
      </c>
      <c r="D186" s="161" t="s">
        <v>173</v>
      </c>
      <c r="E186" s="162" t="s">
        <v>2161</v>
      </c>
      <c r="F186" s="163" t="s">
        <v>2162</v>
      </c>
      <c r="G186" s="164" t="s">
        <v>1866</v>
      </c>
      <c r="H186" s="165">
        <v>30</v>
      </c>
      <c r="I186" s="75"/>
      <c r="J186" s="166">
        <f t="shared" si="40"/>
        <v>0</v>
      </c>
      <c r="K186" s="163" t="s">
        <v>3</v>
      </c>
      <c r="L186" s="90"/>
      <c r="M186" s="167" t="s">
        <v>3</v>
      </c>
      <c r="N186" s="168" t="s">
        <v>47</v>
      </c>
      <c r="O186" s="169"/>
      <c r="P186" s="170">
        <f t="shared" si="41"/>
        <v>0</v>
      </c>
      <c r="Q186" s="170">
        <v>0</v>
      </c>
      <c r="R186" s="170">
        <f t="shared" si="42"/>
        <v>0</v>
      </c>
      <c r="S186" s="170">
        <v>0</v>
      </c>
      <c r="T186" s="171">
        <f t="shared" si="43"/>
        <v>0</v>
      </c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R186" s="172" t="s">
        <v>178</v>
      </c>
      <c r="AT186" s="172" t="s">
        <v>173</v>
      </c>
      <c r="AU186" s="172" t="s">
        <v>83</v>
      </c>
      <c r="AY186" s="82" t="s">
        <v>171</v>
      </c>
      <c r="BE186" s="173">
        <f t="shared" si="44"/>
        <v>0</v>
      </c>
      <c r="BF186" s="173">
        <f t="shared" si="45"/>
        <v>0</v>
      </c>
      <c r="BG186" s="173">
        <f t="shared" si="46"/>
        <v>0</v>
      </c>
      <c r="BH186" s="173">
        <f t="shared" si="47"/>
        <v>0</v>
      </c>
      <c r="BI186" s="173">
        <f t="shared" si="48"/>
        <v>0</v>
      </c>
      <c r="BJ186" s="82" t="s">
        <v>179</v>
      </c>
      <c r="BK186" s="173">
        <f t="shared" si="49"/>
        <v>0</v>
      </c>
      <c r="BL186" s="82" t="s">
        <v>178</v>
      </c>
      <c r="BM186" s="172" t="s">
        <v>2163</v>
      </c>
    </row>
    <row r="187" spans="1:65" s="92" customFormat="1" ht="16.5" customHeight="1">
      <c r="A187" s="89"/>
      <c r="B187" s="90"/>
      <c r="C187" s="161" t="s">
        <v>2164</v>
      </c>
      <c r="D187" s="161" t="s">
        <v>173</v>
      </c>
      <c r="E187" s="162" t="s">
        <v>2165</v>
      </c>
      <c r="F187" s="163" t="s">
        <v>2166</v>
      </c>
      <c r="G187" s="164" t="s">
        <v>1866</v>
      </c>
      <c r="H187" s="165">
        <v>20</v>
      </c>
      <c r="I187" s="75"/>
      <c r="J187" s="166">
        <f t="shared" si="40"/>
        <v>0</v>
      </c>
      <c r="K187" s="163" t="s">
        <v>3</v>
      </c>
      <c r="L187" s="90"/>
      <c r="M187" s="167" t="s">
        <v>3</v>
      </c>
      <c r="N187" s="168" t="s">
        <v>47</v>
      </c>
      <c r="O187" s="169"/>
      <c r="P187" s="170">
        <f t="shared" si="41"/>
        <v>0</v>
      </c>
      <c r="Q187" s="170">
        <v>0</v>
      </c>
      <c r="R187" s="170">
        <f t="shared" si="42"/>
        <v>0</v>
      </c>
      <c r="S187" s="170">
        <v>0</v>
      </c>
      <c r="T187" s="171">
        <f t="shared" si="43"/>
        <v>0</v>
      </c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R187" s="172" t="s">
        <v>178</v>
      </c>
      <c r="AT187" s="172" t="s">
        <v>173</v>
      </c>
      <c r="AU187" s="172" t="s">
        <v>83</v>
      </c>
      <c r="AY187" s="82" t="s">
        <v>171</v>
      </c>
      <c r="BE187" s="173">
        <f t="shared" si="44"/>
        <v>0</v>
      </c>
      <c r="BF187" s="173">
        <f t="shared" si="45"/>
        <v>0</v>
      </c>
      <c r="BG187" s="173">
        <f t="shared" si="46"/>
        <v>0</v>
      </c>
      <c r="BH187" s="173">
        <f t="shared" si="47"/>
        <v>0</v>
      </c>
      <c r="BI187" s="173">
        <f t="shared" si="48"/>
        <v>0</v>
      </c>
      <c r="BJ187" s="82" t="s">
        <v>179</v>
      </c>
      <c r="BK187" s="173">
        <f t="shared" si="49"/>
        <v>0</v>
      </c>
      <c r="BL187" s="82" t="s">
        <v>178</v>
      </c>
      <c r="BM187" s="172" t="s">
        <v>2167</v>
      </c>
    </row>
    <row r="188" spans="1:65" s="92" customFormat="1" ht="16.5" customHeight="1">
      <c r="A188" s="89"/>
      <c r="B188" s="90"/>
      <c r="C188" s="161" t="s">
        <v>2168</v>
      </c>
      <c r="D188" s="161" t="s">
        <v>173</v>
      </c>
      <c r="E188" s="162" t="s">
        <v>2169</v>
      </c>
      <c r="F188" s="163" t="s">
        <v>2170</v>
      </c>
      <c r="G188" s="164" t="s">
        <v>1866</v>
      </c>
      <c r="H188" s="165">
        <v>8</v>
      </c>
      <c r="I188" s="75"/>
      <c r="J188" s="166">
        <f t="shared" si="40"/>
        <v>0</v>
      </c>
      <c r="K188" s="163" t="s">
        <v>3</v>
      </c>
      <c r="L188" s="90"/>
      <c r="M188" s="167" t="s">
        <v>3</v>
      </c>
      <c r="N188" s="168" t="s">
        <v>47</v>
      </c>
      <c r="O188" s="169"/>
      <c r="P188" s="170">
        <f t="shared" si="41"/>
        <v>0</v>
      </c>
      <c r="Q188" s="170">
        <v>0</v>
      </c>
      <c r="R188" s="170">
        <f t="shared" si="42"/>
        <v>0</v>
      </c>
      <c r="S188" s="170">
        <v>0</v>
      </c>
      <c r="T188" s="171">
        <f t="shared" si="43"/>
        <v>0</v>
      </c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R188" s="172" t="s">
        <v>178</v>
      </c>
      <c r="AT188" s="172" t="s">
        <v>173</v>
      </c>
      <c r="AU188" s="172" t="s">
        <v>83</v>
      </c>
      <c r="AY188" s="82" t="s">
        <v>171</v>
      </c>
      <c r="BE188" s="173">
        <f t="shared" si="44"/>
        <v>0</v>
      </c>
      <c r="BF188" s="173">
        <f t="shared" si="45"/>
        <v>0</v>
      </c>
      <c r="BG188" s="173">
        <f t="shared" si="46"/>
        <v>0</v>
      </c>
      <c r="BH188" s="173">
        <f t="shared" si="47"/>
        <v>0</v>
      </c>
      <c r="BI188" s="173">
        <f t="shared" si="48"/>
        <v>0</v>
      </c>
      <c r="BJ188" s="82" t="s">
        <v>179</v>
      </c>
      <c r="BK188" s="173">
        <f t="shared" si="49"/>
        <v>0</v>
      </c>
      <c r="BL188" s="82" t="s">
        <v>178</v>
      </c>
      <c r="BM188" s="172" t="s">
        <v>2171</v>
      </c>
    </row>
    <row r="189" spans="1:65" s="92" customFormat="1" ht="16.5" customHeight="1">
      <c r="A189" s="89"/>
      <c r="B189" s="90"/>
      <c r="C189" s="161" t="s">
        <v>2172</v>
      </c>
      <c r="D189" s="161" t="s">
        <v>173</v>
      </c>
      <c r="E189" s="162" t="s">
        <v>2173</v>
      </c>
      <c r="F189" s="163" t="s">
        <v>2174</v>
      </c>
      <c r="G189" s="164" t="s">
        <v>1866</v>
      </c>
      <c r="H189" s="165">
        <v>430</v>
      </c>
      <c r="I189" s="75"/>
      <c r="J189" s="166">
        <f t="shared" si="40"/>
        <v>0</v>
      </c>
      <c r="K189" s="163" t="s">
        <v>3</v>
      </c>
      <c r="L189" s="90"/>
      <c r="M189" s="167" t="s">
        <v>3</v>
      </c>
      <c r="N189" s="168" t="s">
        <v>47</v>
      </c>
      <c r="O189" s="169"/>
      <c r="P189" s="170">
        <f t="shared" si="41"/>
        <v>0</v>
      </c>
      <c r="Q189" s="170">
        <v>0</v>
      </c>
      <c r="R189" s="170">
        <f t="shared" si="42"/>
        <v>0</v>
      </c>
      <c r="S189" s="170">
        <v>0</v>
      </c>
      <c r="T189" s="171">
        <f t="shared" si="43"/>
        <v>0</v>
      </c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R189" s="172" t="s">
        <v>178</v>
      </c>
      <c r="AT189" s="172" t="s">
        <v>173</v>
      </c>
      <c r="AU189" s="172" t="s">
        <v>83</v>
      </c>
      <c r="AY189" s="82" t="s">
        <v>171</v>
      </c>
      <c r="BE189" s="173">
        <f t="shared" si="44"/>
        <v>0</v>
      </c>
      <c r="BF189" s="173">
        <f t="shared" si="45"/>
        <v>0</v>
      </c>
      <c r="BG189" s="173">
        <f t="shared" si="46"/>
        <v>0</v>
      </c>
      <c r="BH189" s="173">
        <f t="shared" si="47"/>
        <v>0</v>
      </c>
      <c r="BI189" s="173">
        <f t="shared" si="48"/>
        <v>0</v>
      </c>
      <c r="BJ189" s="82" t="s">
        <v>179</v>
      </c>
      <c r="BK189" s="173">
        <f t="shared" si="49"/>
        <v>0</v>
      </c>
      <c r="BL189" s="82" t="s">
        <v>178</v>
      </c>
      <c r="BM189" s="172" t="s">
        <v>2175</v>
      </c>
    </row>
    <row r="190" spans="1:65" s="92" customFormat="1" ht="16.5" customHeight="1">
      <c r="A190" s="89"/>
      <c r="B190" s="90"/>
      <c r="C190" s="161" t="s">
        <v>2176</v>
      </c>
      <c r="D190" s="161" t="s">
        <v>173</v>
      </c>
      <c r="E190" s="162" t="s">
        <v>2177</v>
      </c>
      <c r="F190" s="163" t="s">
        <v>2178</v>
      </c>
      <c r="G190" s="164" t="s">
        <v>1866</v>
      </c>
      <c r="H190" s="165">
        <v>4</v>
      </c>
      <c r="I190" s="75"/>
      <c r="J190" s="166">
        <f t="shared" si="40"/>
        <v>0</v>
      </c>
      <c r="K190" s="163" t="s">
        <v>3</v>
      </c>
      <c r="L190" s="90"/>
      <c r="M190" s="167" t="s">
        <v>3</v>
      </c>
      <c r="N190" s="168" t="s">
        <v>47</v>
      </c>
      <c r="O190" s="169"/>
      <c r="P190" s="170">
        <f t="shared" si="41"/>
        <v>0</v>
      </c>
      <c r="Q190" s="170">
        <v>0</v>
      </c>
      <c r="R190" s="170">
        <f t="shared" si="42"/>
        <v>0</v>
      </c>
      <c r="S190" s="170">
        <v>0</v>
      </c>
      <c r="T190" s="171">
        <f t="shared" si="43"/>
        <v>0</v>
      </c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R190" s="172" t="s">
        <v>178</v>
      </c>
      <c r="AT190" s="172" t="s">
        <v>173</v>
      </c>
      <c r="AU190" s="172" t="s">
        <v>83</v>
      </c>
      <c r="AY190" s="82" t="s">
        <v>171</v>
      </c>
      <c r="BE190" s="173">
        <f t="shared" si="44"/>
        <v>0</v>
      </c>
      <c r="BF190" s="173">
        <f t="shared" si="45"/>
        <v>0</v>
      </c>
      <c r="BG190" s="173">
        <f t="shared" si="46"/>
        <v>0</v>
      </c>
      <c r="BH190" s="173">
        <f t="shared" si="47"/>
        <v>0</v>
      </c>
      <c r="BI190" s="173">
        <f t="shared" si="48"/>
        <v>0</v>
      </c>
      <c r="BJ190" s="82" t="s">
        <v>179</v>
      </c>
      <c r="BK190" s="173">
        <f t="shared" si="49"/>
        <v>0</v>
      </c>
      <c r="BL190" s="82" t="s">
        <v>178</v>
      </c>
      <c r="BM190" s="172" t="s">
        <v>2179</v>
      </c>
    </row>
    <row r="191" spans="1:65" s="92" customFormat="1" ht="16.5" customHeight="1">
      <c r="A191" s="89"/>
      <c r="B191" s="90"/>
      <c r="C191" s="161" t="s">
        <v>793</v>
      </c>
      <c r="D191" s="161" t="s">
        <v>173</v>
      </c>
      <c r="E191" s="162" t="s">
        <v>2180</v>
      </c>
      <c r="F191" s="163" t="s">
        <v>2181</v>
      </c>
      <c r="G191" s="164" t="s">
        <v>1866</v>
      </c>
      <c r="H191" s="165">
        <v>35</v>
      </c>
      <c r="I191" s="75"/>
      <c r="J191" s="166">
        <f t="shared" si="40"/>
        <v>0</v>
      </c>
      <c r="K191" s="163" t="s">
        <v>3</v>
      </c>
      <c r="L191" s="90"/>
      <c r="M191" s="167" t="s">
        <v>3</v>
      </c>
      <c r="N191" s="168" t="s">
        <v>47</v>
      </c>
      <c r="O191" s="169"/>
      <c r="P191" s="170">
        <f t="shared" si="41"/>
        <v>0</v>
      </c>
      <c r="Q191" s="170">
        <v>0</v>
      </c>
      <c r="R191" s="170">
        <f t="shared" si="42"/>
        <v>0</v>
      </c>
      <c r="S191" s="170">
        <v>0</v>
      </c>
      <c r="T191" s="171">
        <f t="shared" si="43"/>
        <v>0</v>
      </c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R191" s="172" t="s">
        <v>178</v>
      </c>
      <c r="AT191" s="172" t="s">
        <v>173</v>
      </c>
      <c r="AU191" s="172" t="s">
        <v>83</v>
      </c>
      <c r="AY191" s="82" t="s">
        <v>171</v>
      </c>
      <c r="BE191" s="173">
        <f t="shared" si="44"/>
        <v>0</v>
      </c>
      <c r="BF191" s="173">
        <f t="shared" si="45"/>
        <v>0</v>
      </c>
      <c r="BG191" s="173">
        <f t="shared" si="46"/>
        <v>0</v>
      </c>
      <c r="BH191" s="173">
        <f t="shared" si="47"/>
        <v>0</v>
      </c>
      <c r="BI191" s="173">
        <f t="shared" si="48"/>
        <v>0</v>
      </c>
      <c r="BJ191" s="82" t="s">
        <v>179</v>
      </c>
      <c r="BK191" s="173">
        <f t="shared" si="49"/>
        <v>0</v>
      </c>
      <c r="BL191" s="82" t="s">
        <v>178</v>
      </c>
      <c r="BM191" s="172" t="s">
        <v>2182</v>
      </c>
    </row>
    <row r="192" spans="1:65" s="92" customFormat="1" ht="16.5" customHeight="1">
      <c r="A192" s="89"/>
      <c r="B192" s="90"/>
      <c r="C192" s="161" t="s">
        <v>797</v>
      </c>
      <c r="D192" s="161" t="s">
        <v>173</v>
      </c>
      <c r="E192" s="162" t="s">
        <v>2183</v>
      </c>
      <c r="F192" s="163" t="s">
        <v>2184</v>
      </c>
      <c r="G192" s="164" t="s">
        <v>1866</v>
      </c>
      <c r="H192" s="165">
        <v>7</v>
      </c>
      <c r="I192" s="75"/>
      <c r="J192" s="166">
        <f t="shared" si="40"/>
        <v>0</v>
      </c>
      <c r="K192" s="163" t="s">
        <v>3</v>
      </c>
      <c r="L192" s="90"/>
      <c r="M192" s="167" t="s">
        <v>3</v>
      </c>
      <c r="N192" s="168" t="s">
        <v>47</v>
      </c>
      <c r="O192" s="169"/>
      <c r="P192" s="170">
        <f t="shared" si="41"/>
        <v>0</v>
      </c>
      <c r="Q192" s="170">
        <v>0</v>
      </c>
      <c r="R192" s="170">
        <f t="shared" si="42"/>
        <v>0</v>
      </c>
      <c r="S192" s="170">
        <v>0</v>
      </c>
      <c r="T192" s="171">
        <f t="shared" si="43"/>
        <v>0</v>
      </c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R192" s="172" t="s">
        <v>178</v>
      </c>
      <c r="AT192" s="172" t="s">
        <v>173</v>
      </c>
      <c r="AU192" s="172" t="s">
        <v>83</v>
      </c>
      <c r="AY192" s="82" t="s">
        <v>171</v>
      </c>
      <c r="BE192" s="173">
        <f t="shared" si="44"/>
        <v>0</v>
      </c>
      <c r="BF192" s="173">
        <f t="shared" si="45"/>
        <v>0</v>
      </c>
      <c r="BG192" s="173">
        <f t="shared" si="46"/>
        <v>0</v>
      </c>
      <c r="BH192" s="173">
        <f t="shared" si="47"/>
        <v>0</v>
      </c>
      <c r="BI192" s="173">
        <f t="shared" si="48"/>
        <v>0</v>
      </c>
      <c r="BJ192" s="82" t="s">
        <v>179</v>
      </c>
      <c r="BK192" s="173">
        <f t="shared" si="49"/>
        <v>0</v>
      </c>
      <c r="BL192" s="82" t="s">
        <v>178</v>
      </c>
      <c r="BM192" s="172" t="s">
        <v>2185</v>
      </c>
    </row>
    <row r="193" spans="1:65" s="92" customFormat="1" ht="16.5" customHeight="1">
      <c r="A193" s="89"/>
      <c r="B193" s="90"/>
      <c r="C193" s="161" t="s">
        <v>802</v>
      </c>
      <c r="D193" s="161" t="s">
        <v>173</v>
      </c>
      <c r="E193" s="162" t="s">
        <v>2186</v>
      </c>
      <c r="F193" s="163" t="s">
        <v>2187</v>
      </c>
      <c r="G193" s="164" t="s">
        <v>1866</v>
      </c>
      <c r="H193" s="165">
        <v>14</v>
      </c>
      <c r="I193" s="75"/>
      <c r="J193" s="166">
        <f aca="true" t="shared" si="50" ref="J193:J223">ROUND(I193*H193,2)</f>
        <v>0</v>
      </c>
      <c r="K193" s="163" t="s">
        <v>3</v>
      </c>
      <c r="L193" s="90"/>
      <c r="M193" s="167" t="s">
        <v>3</v>
      </c>
      <c r="N193" s="168" t="s">
        <v>47</v>
      </c>
      <c r="O193" s="169"/>
      <c r="P193" s="170">
        <f aca="true" t="shared" si="51" ref="P193:P223">O193*H193</f>
        <v>0</v>
      </c>
      <c r="Q193" s="170">
        <v>0</v>
      </c>
      <c r="R193" s="170">
        <f aca="true" t="shared" si="52" ref="R193:R223">Q193*H193</f>
        <v>0</v>
      </c>
      <c r="S193" s="170">
        <v>0</v>
      </c>
      <c r="T193" s="171">
        <f aca="true" t="shared" si="53" ref="T193:T223">S193*H193</f>
        <v>0</v>
      </c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R193" s="172" t="s">
        <v>178</v>
      </c>
      <c r="AT193" s="172" t="s">
        <v>173</v>
      </c>
      <c r="AU193" s="172" t="s">
        <v>83</v>
      </c>
      <c r="AY193" s="82" t="s">
        <v>171</v>
      </c>
      <c r="BE193" s="173">
        <f aca="true" t="shared" si="54" ref="BE193:BE223">IF(N193="základní",J193,0)</f>
        <v>0</v>
      </c>
      <c r="BF193" s="173">
        <f aca="true" t="shared" si="55" ref="BF193:BF223">IF(N193="snížená",J193,0)</f>
        <v>0</v>
      </c>
      <c r="BG193" s="173">
        <f aca="true" t="shared" si="56" ref="BG193:BG223">IF(N193="zákl. přenesená",J193,0)</f>
        <v>0</v>
      </c>
      <c r="BH193" s="173">
        <f aca="true" t="shared" si="57" ref="BH193:BH223">IF(N193="sníž. přenesená",J193,0)</f>
        <v>0</v>
      </c>
      <c r="BI193" s="173">
        <f aca="true" t="shared" si="58" ref="BI193:BI223">IF(N193="nulová",J193,0)</f>
        <v>0</v>
      </c>
      <c r="BJ193" s="82" t="s">
        <v>179</v>
      </c>
      <c r="BK193" s="173">
        <f aca="true" t="shared" si="59" ref="BK193:BK223">ROUND(I193*H193,2)</f>
        <v>0</v>
      </c>
      <c r="BL193" s="82" t="s">
        <v>178</v>
      </c>
      <c r="BM193" s="172" t="s">
        <v>2188</v>
      </c>
    </row>
    <row r="194" spans="1:65" s="92" customFormat="1" ht="16.5" customHeight="1">
      <c r="A194" s="89"/>
      <c r="B194" s="90"/>
      <c r="C194" s="161" t="s">
        <v>810</v>
      </c>
      <c r="D194" s="161" t="s">
        <v>173</v>
      </c>
      <c r="E194" s="162" t="s">
        <v>2189</v>
      </c>
      <c r="F194" s="163" t="s">
        <v>2190</v>
      </c>
      <c r="G194" s="164" t="s">
        <v>1866</v>
      </c>
      <c r="H194" s="165">
        <v>4</v>
      </c>
      <c r="I194" s="75"/>
      <c r="J194" s="166">
        <f t="shared" si="50"/>
        <v>0</v>
      </c>
      <c r="K194" s="163" t="s">
        <v>3</v>
      </c>
      <c r="L194" s="90"/>
      <c r="M194" s="167" t="s">
        <v>3</v>
      </c>
      <c r="N194" s="168" t="s">
        <v>47</v>
      </c>
      <c r="O194" s="169"/>
      <c r="P194" s="170">
        <f t="shared" si="51"/>
        <v>0</v>
      </c>
      <c r="Q194" s="170">
        <v>0</v>
      </c>
      <c r="R194" s="170">
        <f t="shared" si="52"/>
        <v>0</v>
      </c>
      <c r="S194" s="170">
        <v>0</v>
      </c>
      <c r="T194" s="171">
        <f t="shared" si="53"/>
        <v>0</v>
      </c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R194" s="172" t="s">
        <v>178</v>
      </c>
      <c r="AT194" s="172" t="s">
        <v>173</v>
      </c>
      <c r="AU194" s="172" t="s">
        <v>83</v>
      </c>
      <c r="AY194" s="82" t="s">
        <v>171</v>
      </c>
      <c r="BE194" s="173">
        <f t="shared" si="54"/>
        <v>0</v>
      </c>
      <c r="BF194" s="173">
        <f t="shared" si="55"/>
        <v>0</v>
      </c>
      <c r="BG194" s="173">
        <f t="shared" si="56"/>
        <v>0</v>
      </c>
      <c r="BH194" s="173">
        <f t="shared" si="57"/>
        <v>0</v>
      </c>
      <c r="BI194" s="173">
        <f t="shared" si="58"/>
        <v>0</v>
      </c>
      <c r="BJ194" s="82" t="s">
        <v>179</v>
      </c>
      <c r="BK194" s="173">
        <f t="shared" si="59"/>
        <v>0</v>
      </c>
      <c r="BL194" s="82" t="s">
        <v>178</v>
      </c>
      <c r="BM194" s="172" t="s">
        <v>2191</v>
      </c>
    </row>
    <row r="195" spans="1:65" s="92" customFormat="1" ht="16.5" customHeight="1">
      <c r="A195" s="89"/>
      <c r="B195" s="90"/>
      <c r="C195" s="161" t="s">
        <v>815</v>
      </c>
      <c r="D195" s="161" t="s">
        <v>173</v>
      </c>
      <c r="E195" s="162" t="s">
        <v>2192</v>
      </c>
      <c r="F195" s="163" t="s">
        <v>2193</v>
      </c>
      <c r="G195" s="164" t="s">
        <v>1866</v>
      </c>
      <c r="H195" s="165">
        <v>78</v>
      </c>
      <c r="I195" s="75"/>
      <c r="J195" s="166">
        <f t="shared" si="50"/>
        <v>0</v>
      </c>
      <c r="K195" s="163" t="s">
        <v>3</v>
      </c>
      <c r="L195" s="90"/>
      <c r="M195" s="167" t="s">
        <v>3</v>
      </c>
      <c r="N195" s="168" t="s">
        <v>47</v>
      </c>
      <c r="O195" s="169"/>
      <c r="P195" s="170">
        <f t="shared" si="51"/>
        <v>0</v>
      </c>
      <c r="Q195" s="170">
        <v>0</v>
      </c>
      <c r="R195" s="170">
        <f t="shared" si="52"/>
        <v>0</v>
      </c>
      <c r="S195" s="170">
        <v>0</v>
      </c>
      <c r="T195" s="171">
        <f t="shared" si="53"/>
        <v>0</v>
      </c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R195" s="172" t="s">
        <v>178</v>
      </c>
      <c r="AT195" s="172" t="s">
        <v>173</v>
      </c>
      <c r="AU195" s="172" t="s">
        <v>83</v>
      </c>
      <c r="AY195" s="82" t="s">
        <v>171</v>
      </c>
      <c r="BE195" s="173">
        <f t="shared" si="54"/>
        <v>0</v>
      </c>
      <c r="BF195" s="173">
        <f t="shared" si="55"/>
        <v>0</v>
      </c>
      <c r="BG195" s="173">
        <f t="shared" si="56"/>
        <v>0</v>
      </c>
      <c r="BH195" s="173">
        <f t="shared" si="57"/>
        <v>0</v>
      </c>
      <c r="BI195" s="173">
        <f t="shared" si="58"/>
        <v>0</v>
      </c>
      <c r="BJ195" s="82" t="s">
        <v>179</v>
      </c>
      <c r="BK195" s="173">
        <f t="shared" si="59"/>
        <v>0</v>
      </c>
      <c r="BL195" s="82" t="s">
        <v>178</v>
      </c>
      <c r="BM195" s="172" t="s">
        <v>2194</v>
      </c>
    </row>
    <row r="196" spans="1:65" s="92" customFormat="1" ht="16.5" customHeight="1">
      <c r="A196" s="89"/>
      <c r="B196" s="90"/>
      <c r="C196" s="161" t="s">
        <v>819</v>
      </c>
      <c r="D196" s="161" t="s">
        <v>173</v>
      </c>
      <c r="E196" s="162" t="s">
        <v>2195</v>
      </c>
      <c r="F196" s="163" t="s">
        <v>2196</v>
      </c>
      <c r="G196" s="164" t="s">
        <v>1866</v>
      </c>
      <c r="H196" s="165">
        <v>160</v>
      </c>
      <c r="I196" s="75"/>
      <c r="J196" s="166">
        <f t="shared" si="50"/>
        <v>0</v>
      </c>
      <c r="K196" s="163" t="s">
        <v>3</v>
      </c>
      <c r="L196" s="90"/>
      <c r="M196" s="167" t="s">
        <v>3</v>
      </c>
      <c r="N196" s="168" t="s">
        <v>47</v>
      </c>
      <c r="O196" s="169"/>
      <c r="P196" s="170">
        <f t="shared" si="51"/>
        <v>0</v>
      </c>
      <c r="Q196" s="170">
        <v>0</v>
      </c>
      <c r="R196" s="170">
        <f t="shared" si="52"/>
        <v>0</v>
      </c>
      <c r="S196" s="170">
        <v>0</v>
      </c>
      <c r="T196" s="171">
        <f t="shared" si="53"/>
        <v>0</v>
      </c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R196" s="172" t="s">
        <v>178</v>
      </c>
      <c r="AT196" s="172" t="s">
        <v>173</v>
      </c>
      <c r="AU196" s="172" t="s">
        <v>83</v>
      </c>
      <c r="AY196" s="82" t="s">
        <v>171</v>
      </c>
      <c r="BE196" s="173">
        <f t="shared" si="54"/>
        <v>0</v>
      </c>
      <c r="BF196" s="173">
        <f t="shared" si="55"/>
        <v>0</v>
      </c>
      <c r="BG196" s="173">
        <f t="shared" si="56"/>
        <v>0</v>
      </c>
      <c r="BH196" s="173">
        <f t="shared" si="57"/>
        <v>0</v>
      </c>
      <c r="BI196" s="173">
        <f t="shared" si="58"/>
        <v>0</v>
      </c>
      <c r="BJ196" s="82" t="s">
        <v>179</v>
      </c>
      <c r="BK196" s="173">
        <f t="shared" si="59"/>
        <v>0</v>
      </c>
      <c r="BL196" s="82" t="s">
        <v>178</v>
      </c>
      <c r="BM196" s="172" t="s">
        <v>2197</v>
      </c>
    </row>
    <row r="197" spans="1:65" s="92" customFormat="1" ht="16.5" customHeight="1">
      <c r="A197" s="89"/>
      <c r="B197" s="90"/>
      <c r="C197" s="161" t="s">
        <v>823</v>
      </c>
      <c r="D197" s="161" t="s">
        <v>173</v>
      </c>
      <c r="E197" s="162" t="s">
        <v>2198</v>
      </c>
      <c r="F197" s="163" t="s">
        <v>2199</v>
      </c>
      <c r="G197" s="164" t="s">
        <v>1866</v>
      </c>
      <c r="H197" s="165">
        <v>4</v>
      </c>
      <c r="I197" s="75"/>
      <c r="J197" s="166">
        <f t="shared" si="50"/>
        <v>0</v>
      </c>
      <c r="K197" s="163" t="s">
        <v>3</v>
      </c>
      <c r="L197" s="90"/>
      <c r="M197" s="167" t="s">
        <v>3</v>
      </c>
      <c r="N197" s="168" t="s">
        <v>47</v>
      </c>
      <c r="O197" s="169"/>
      <c r="P197" s="170">
        <f t="shared" si="51"/>
        <v>0</v>
      </c>
      <c r="Q197" s="170">
        <v>0</v>
      </c>
      <c r="R197" s="170">
        <f t="shared" si="52"/>
        <v>0</v>
      </c>
      <c r="S197" s="170">
        <v>0</v>
      </c>
      <c r="T197" s="171">
        <f t="shared" si="53"/>
        <v>0</v>
      </c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R197" s="172" t="s">
        <v>178</v>
      </c>
      <c r="AT197" s="172" t="s">
        <v>173</v>
      </c>
      <c r="AU197" s="172" t="s">
        <v>83</v>
      </c>
      <c r="AY197" s="82" t="s">
        <v>171</v>
      </c>
      <c r="BE197" s="173">
        <f t="shared" si="54"/>
        <v>0</v>
      </c>
      <c r="BF197" s="173">
        <f t="shared" si="55"/>
        <v>0</v>
      </c>
      <c r="BG197" s="173">
        <f t="shared" si="56"/>
        <v>0</v>
      </c>
      <c r="BH197" s="173">
        <f t="shared" si="57"/>
        <v>0</v>
      </c>
      <c r="BI197" s="173">
        <f t="shared" si="58"/>
        <v>0</v>
      </c>
      <c r="BJ197" s="82" t="s">
        <v>179</v>
      </c>
      <c r="BK197" s="173">
        <f t="shared" si="59"/>
        <v>0</v>
      </c>
      <c r="BL197" s="82" t="s">
        <v>178</v>
      </c>
      <c r="BM197" s="172" t="s">
        <v>2200</v>
      </c>
    </row>
    <row r="198" spans="1:65" s="92" customFormat="1" ht="16.5" customHeight="1">
      <c r="A198" s="89"/>
      <c r="B198" s="90"/>
      <c r="C198" s="161" t="s">
        <v>827</v>
      </c>
      <c r="D198" s="161" t="s">
        <v>173</v>
      </c>
      <c r="E198" s="162" t="s">
        <v>2201</v>
      </c>
      <c r="F198" s="163" t="s">
        <v>2202</v>
      </c>
      <c r="G198" s="164" t="s">
        <v>1866</v>
      </c>
      <c r="H198" s="165">
        <v>4</v>
      </c>
      <c r="I198" s="75"/>
      <c r="J198" s="166">
        <f t="shared" si="50"/>
        <v>0</v>
      </c>
      <c r="K198" s="163" t="s">
        <v>3</v>
      </c>
      <c r="L198" s="90"/>
      <c r="M198" s="167" t="s">
        <v>3</v>
      </c>
      <c r="N198" s="168" t="s">
        <v>47</v>
      </c>
      <c r="O198" s="169"/>
      <c r="P198" s="170">
        <f t="shared" si="51"/>
        <v>0</v>
      </c>
      <c r="Q198" s="170">
        <v>0</v>
      </c>
      <c r="R198" s="170">
        <f t="shared" si="52"/>
        <v>0</v>
      </c>
      <c r="S198" s="170">
        <v>0</v>
      </c>
      <c r="T198" s="171">
        <f t="shared" si="53"/>
        <v>0</v>
      </c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R198" s="172" t="s">
        <v>178</v>
      </c>
      <c r="AT198" s="172" t="s">
        <v>173</v>
      </c>
      <c r="AU198" s="172" t="s">
        <v>83</v>
      </c>
      <c r="AY198" s="82" t="s">
        <v>171</v>
      </c>
      <c r="BE198" s="173">
        <f t="shared" si="54"/>
        <v>0</v>
      </c>
      <c r="BF198" s="173">
        <f t="shared" si="55"/>
        <v>0</v>
      </c>
      <c r="BG198" s="173">
        <f t="shared" si="56"/>
        <v>0</v>
      </c>
      <c r="BH198" s="173">
        <f t="shared" si="57"/>
        <v>0</v>
      </c>
      <c r="BI198" s="173">
        <f t="shared" si="58"/>
        <v>0</v>
      </c>
      <c r="BJ198" s="82" t="s">
        <v>179</v>
      </c>
      <c r="BK198" s="173">
        <f t="shared" si="59"/>
        <v>0</v>
      </c>
      <c r="BL198" s="82" t="s">
        <v>178</v>
      </c>
      <c r="BM198" s="172" t="s">
        <v>2203</v>
      </c>
    </row>
    <row r="199" spans="1:65" s="92" customFormat="1" ht="16.5" customHeight="1">
      <c r="A199" s="89"/>
      <c r="B199" s="90"/>
      <c r="C199" s="161" t="s">
        <v>831</v>
      </c>
      <c r="D199" s="161" t="s">
        <v>173</v>
      </c>
      <c r="E199" s="162" t="s">
        <v>2204</v>
      </c>
      <c r="F199" s="163" t="s">
        <v>2205</v>
      </c>
      <c r="G199" s="164" t="s">
        <v>1866</v>
      </c>
      <c r="H199" s="165">
        <v>2</v>
      </c>
      <c r="I199" s="75"/>
      <c r="J199" s="166">
        <f t="shared" si="50"/>
        <v>0</v>
      </c>
      <c r="K199" s="163" t="s">
        <v>3</v>
      </c>
      <c r="L199" s="90"/>
      <c r="M199" s="167" t="s">
        <v>3</v>
      </c>
      <c r="N199" s="168" t="s">
        <v>47</v>
      </c>
      <c r="O199" s="169"/>
      <c r="P199" s="170">
        <f t="shared" si="51"/>
        <v>0</v>
      </c>
      <c r="Q199" s="170">
        <v>0</v>
      </c>
      <c r="R199" s="170">
        <f t="shared" si="52"/>
        <v>0</v>
      </c>
      <c r="S199" s="170">
        <v>0</v>
      </c>
      <c r="T199" s="171">
        <f t="shared" si="53"/>
        <v>0</v>
      </c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R199" s="172" t="s">
        <v>178</v>
      </c>
      <c r="AT199" s="172" t="s">
        <v>173</v>
      </c>
      <c r="AU199" s="172" t="s">
        <v>83</v>
      </c>
      <c r="AY199" s="82" t="s">
        <v>171</v>
      </c>
      <c r="BE199" s="173">
        <f t="shared" si="54"/>
        <v>0</v>
      </c>
      <c r="BF199" s="173">
        <f t="shared" si="55"/>
        <v>0</v>
      </c>
      <c r="BG199" s="173">
        <f t="shared" si="56"/>
        <v>0</v>
      </c>
      <c r="BH199" s="173">
        <f t="shared" si="57"/>
        <v>0</v>
      </c>
      <c r="BI199" s="173">
        <f t="shared" si="58"/>
        <v>0</v>
      </c>
      <c r="BJ199" s="82" t="s">
        <v>179</v>
      </c>
      <c r="BK199" s="173">
        <f t="shared" si="59"/>
        <v>0</v>
      </c>
      <c r="BL199" s="82" t="s">
        <v>178</v>
      </c>
      <c r="BM199" s="172" t="s">
        <v>2206</v>
      </c>
    </row>
    <row r="200" spans="1:65" s="92" customFormat="1" ht="16.5" customHeight="1">
      <c r="A200" s="89"/>
      <c r="B200" s="90"/>
      <c r="C200" s="161" t="s">
        <v>837</v>
      </c>
      <c r="D200" s="161" t="s">
        <v>173</v>
      </c>
      <c r="E200" s="162" t="s">
        <v>2207</v>
      </c>
      <c r="F200" s="163" t="s">
        <v>2208</v>
      </c>
      <c r="G200" s="164" t="s">
        <v>256</v>
      </c>
      <c r="H200" s="165">
        <v>180</v>
      </c>
      <c r="I200" s="75"/>
      <c r="J200" s="166">
        <f t="shared" si="50"/>
        <v>0</v>
      </c>
      <c r="K200" s="163" t="s">
        <v>3</v>
      </c>
      <c r="L200" s="90"/>
      <c r="M200" s="167" t="s">
        <v>3</v>
      </c>
      <c r="N200" s="168" t="s">
        <v>47</v>
      </c>
      <c r="O200" s="169"/>
      <c r="P200" s="170">
        <f t="shared" si="51"/>
        <v>0</v>
      </c>
      <c r="Q200" s="170">
        <v>0</v>
      </c>
      <c r="R200" s="170">
        <f t="shared" si="52"/>
        <v>0</v>
      </c>
      <c r="S200" s="170">
        <v>0</v>
      </c>
      <c r="T200" s="171">
        <f t="shared" si="53"/>
        <v>0</v>
      </c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R200" s="172" t="s">
        <v>178</v>
      </c>
      <c r="AT200" s="172" t="s">
        <v>173</v>
      </c>
      <c r="AU200" s="172" t="s">
        <v>83</v>
      </c>
      <c r="AY200" s="82" t="s">
        <v>171</v>
      </c>
      <c r="BE200" s="173">
        <f t="shared" si="54"/>
        <v>0</v>
      </c>
      <c r="BF200" s="173">
        <f t="shared" si="55"/>
        <v>0</v>
      </c>
      <c r="BG200" s="173">
        <f t="shared" si="56"/>
        <v>0</v>
      </c>
      <c r="BH200" s="173">
        <f t="shared" si="57"/>
        <v>0</v>
      </c>
      <c r="BI200" s="173">
        <f t="shared" si="58"/>
        <v>0</v>
      </c>
      <c r="BJ200" s="82" t="s">
        <v>179</v>
      </c>
      <c r="BK200" s="173">
        <f t="shared" si="59"/>
        <v>0</v>
      </c>
      <c r="BL200" s="82" t="s">
        <v>178</v>
      </c>
      <c r="BM200" s="172" t="s">
        <v>2209</v>
      </c>
    </row>
    <row r="201" spans="1:65" s="92" customFormat="1" ht="16.5" customHeight="1">
      <c r="A201" s="89"/>
      <c r="B201" s="90"/>
      <c r="C201" s="161" t="s">
        <v>843</v>
      </c>
      <c r="D201" s="161" t="s">
        <v>173</v>
      </c>
      <c r="E201" s="162" t="s">
        <v>2210</v>
      </c>
      <c r="F201" s="163" t="s">
        <v>2211</v>
      </c>
      <c r="G201" s="164" t="s">
        <v>256</v>
      </c>
      <c r="H201" s="165">
        <v>210</v>
      </c>
      <c r="I201" s="75"/>
      <c r="J201" s="166">
        <f t="shared" si="50"/>
        <v>0</v>
      </c>
      <c r="K201" s="163" t="s">
        <v>3</v>
      </c>
      <c r="L201" s="90"/>
      <c r="M201" s="167" t="s">
        <v>3</v>
      </c>
      <c r="N201" s="168" t="s">
        <v>47</v>
      </c>
      <c r="O201" s="169"/>
      <c r="P201" s="170">
        <f t="shared" si="51"/>
        <v>0</v>
      </c>
      <c r="Q201" s="170">
        <v>0</v>
      </c>
      <c r="R201" s="170">
        <f t="shared" si="52"/>
        <v>0</v>
      </c>
      <c r="S201" s="170">
        <v>0</v>
      </c>
      <c r="T201" s="171">
        <f t="shared" si="53"/>
        <v>0</v>
      </c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R201" s="172" t="s">
        <v>178</v>
      </c>
      <c r="AT201" s="172" t="s">
        <v>173</v>
      </c>
      <c r="AU201" s="172" t="s">
        <v>83</v>
      </c>
      <c r="AY201" s="82" t="s">
        <v>171</v>
      </c>
      <c r="BE201" s="173">
        <f t="shared" si="54"/>
        <v>0</v>
      </c>
      <c r="BF201" s="173">
        <f t="shared" si="55"/>
        <v>0</v>
      </c>
      <c r="BG201" s="173">
        <f t="shared" si="56"/>
        <v>0</v>
      </c>
      <c r="BH201" s="173">
        <f t="shared" si="57"/>
        <v>0</v>
      </c>
      <c r="BI201" s="173">
        <f t="shared" si="58"/>
        <v>0</v>
      </c>
      <c r="BJ201" s="82" t="s">
        <v>179</v>
      </c>
      <c r="BK201" s="173">
        <f t="shared" si="59"/>
        <v>0</v>
      </c>
      <c r="BL201" s="82" t="s">
        <v>178</v>
      </c>
      <c r="BM201" s="172" t="s">
        <v>2212</v>
      </c>
    </row>
    <row r="202" spans="1:65" s="92" customFormat="1" ht="16.5" customHeight="1">
      <c r="A202" s="89"/>
      <c r="B202" s="90"/>
      <c r="C202" s="161" t="s">
        <v>847</v>
      </c>
      <c r="D202" s="161" t="s">
        <v>173</v>
      </c>
      <c r="E202" s="162" t="s">
        <v>2213</v>
      </c>
      <c r="F202" s="163" t="s">
        <v>2214</v>
      </c>
      <c r="G202" s="164" t="s">
        <v>1866</v>
      </c>
      <c r="H202" s="165">
        <v>2</v>
      </c>
      <c r="I202" s="75"/>
      <c r="J202" s="166">
        <f t="shared" si="50"/>
        <v>0</v>
      </c>
      <c r="K202" s="163" t="s">
        <v>3</v>
      </c>
      <c r="L202" s="90"/>
      <c r="M202" s="167" t="s">
        <v>3</v>
      </c>
      <c r="N202" s="168" t="s">
        <v>47</v>
      </c>
      <c r="O202" s="169"/>
      <c r="P202" s="170">
        <f t="shared" si="51"/>
        <v>0</v>
      </c>
      <c r="Q202" s="170">
        <v>0</v>
      </c>
      <c r="R202" s="170">
        <f t="shared" si="52"/>
        <v>0</v>
      </c>
      <c r="S202" s="170">
        <v>0</v>
      </c>
      <c r="T202" s="171">
        <f t="shared" si="53"/>
        <v>0</v>
      </c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R202" s="172" t="s">
        <v>178</v>
      </c>
      <c r="AT202" s="172" t="s">
        <v>173</v>
      </c>
      <c r="AU202" s="172" t="s">
        <v>83</v>
      </c>
      <c r="AY202" s="82" t="s">
        <v>171</v>
      </c>
      <c r="BE202" s="173">
        <f t="shared" si="54"/>
        <v>0</v>
      </c>
      <c r="BF202" s="173">
        <f t="shared" si="55"/>
        <v>0</v>
      </c>
      <c r="BG202" s="173">
        <f t="shared" si="56"/>
        <v>0</v>
      </c>
      <c r="BH202" s="173">
        <f t="shared" si="57"/>
        <v>0</v>
      </c>
      <c r="BI202" s="173">
        <f t="shared" si="58"/>
        <v>0</v>
      </c>
      <c r="BJ202" s="82" t="s">
        <v>179</v>
      </c>
      <c r="BK202" s="173">
        <f t="shared" si="59"/>
        <v>0</v>
      </c>
      <c r="BL202" s="82" t="s">
        <v>178</v>
      </c>
      <c r="BM202" s="172" t="s">
        <v>2215</v>
      </c>
    </row>
    <row r="203" spans="1:65" s="92" customFormat="1" ht="16.5" customHeight="1">
      <c r="A203" s="89"/>
      <c r="B203" s="90"/>
      <c r="C203" s="161" t="s">
        <v>851</v>
      </c>
      <c r="D203" s="161" t="s">
        <v>173</v>
      </c>
      <c r="E203" s="162" t="s">
        <v>2216</v>
      </c>
      <c r="F203" s="163" t="s">
        <v>2217</v>
      </c>
      <c r="G203" s="164" t="s">
        <v>1866</v>
      </c>
      <c r="H203" s="165">
        <v>1</v>
      </c>
      <c r="I203" s="75"/>
      <c r="J203" s="166">
        <f t="shared" si="50"/>
        <v>0</v>
      </c>
      <c r="K203" s="163" t="s">
        <v>3</v>
      </c>
      <c r="L203" s="90"/>
      <c r="M203" s="167" t="s">
        <v>3</v>
      </c>
      <c r="N203" s="168" t="s">
        <v>47</v>
      </c>
      <c r="O203" s="169"/>
      <c r="P203" s="170">
        <f t="shared" si="51"/>
        <v>0</v>
      </c>
      <c r="Q203" s="170">
        <v>0</v>
      </c>
      <c r="R203" s="170">
        <f t="shared" si="52"/>
        <v>0</v>
      </c>
      <c r="S203" s="170">
        <v>0</v>
      </c>
      <c r="T203" s="171">
        <f t="shared" si="53"/>
        <v>0</v>
      </c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R203" s="172" t="s">
        <v>178</v>
      </c>
      <c r="AT203" s="172" t="s">
        <v>173</v>
      </c>
      <c r="AU203" s="172" t="s">
        <v>83</v>
      </c>
      <c r="AY203" s="82" t="s">
        <v>171</v>
      </c>
      <c r="BE203" s="173">
        <f t="shared" si="54"/>
        <v>0</v>
      </c>
      <c r="BF203" s="173">
        <f t="shared" si="55"/>
        <v>0</v>
      </c>
      <c r="BG203" s="173">
        <f t="shared" si="56"/>
        <v>0</v>
      </c>
      <c r="BH203" s="173">
        <f t="shared" si="57"/>
        <v>0</v>
      </c>
      <c r="BI203" s="173">
        <f t="shared" si="58"/>
        <v>0</v>
      </c>
      <c r="BJ203" s="82" t="s">
        <v>179</v>
      </c>
      <c r="BK203" s="173">
        <f t="shared" si="59"/>
        <v>0</v>
      </c>
      <c r="BL203" s="82" t="s">
        <v>178</v>
      </c>
      <c r="BM203" s="172" t="s">
        <v>2218</v>
      </c>
    </row>
    <row r="204" spans="1:65" s="92" customFormat="1" ht="16.5" customHeight="1">
      <c r="A204" s="89"/>
      <c r="B204" s="90"/>
      <c r="C204" s="161" t="s">
        <v>855</v>
      </c>
      <c r="D204" s="161" t="s">
        <v>173</v>
      </c>
      <c r="E204" s="162" t="s">
        <v>2219</v>
      </c>
      <c r="F204" s="163" t="s">
        <v>2220</v>
      </c>
      <c r="G204" s="164" t="s">
        <v>1866</v>
      </c>
      <c r="H204" s="165">
        <v>1</v>
      </c>
      <c r="I204" s="75"/>
      <c r="J204" s="166">
        <f t="shared" si="50"/>
        <v>0</v>
      </c>
      <c r="K204" s="163" t="s">
        <v>3</v>
      </c>
      <c r="L204" s="90"/>
      <c r="M204" s="167" t="s">
        <v>3</v>
      </c>
      <c r="N204" s="168" t="s">
        <v>47</v>
      </c>
      <c r="O204" s="169"/>
      <c r="P204" s="170">
        <f t="shared" si="51"/>
        <v>0</v>
      </c>
      <c r="Q204" s="170">
        <v>0</v>
      </c>
      <c r="R204" s="170">
        <f t="shared" si="52"/>
        <v>0</v>
      </c>
      <c r="S204" s="170">
        <v>0</v>
      </c>
      <c r="T204" s="171">
        <f t="shared" si="53"/>
        <v>0</v>
      </c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R204" s="172" t="s">
        <v>178</v>
      </c>
      <c r="AT204" s="172" t="s">
        <v>173</v>
      </c>
      <c r="AU204" s="172" t="s">
        <v>83</v>
      </c>
      <c r="AY204" s="82" t="s">
        <v>171</v>
      </c>
      <c r="BE204" s="173">
        <f t="shared" si="54"/>
        <v>0</v>
      </c>
      <c r="BF204" s="173">
        <f t="shared" si="55"/>
        <v>0</v>
      </c>
      <c r="BG204" s="173">
        <f t="shared" si="56"/>
        <v>0</v>
      </c>
      <c r="BH204" s="173">
        <f t="shared" si="57"/>
        <v>0</v>
      </c>
      <c r="BI204" s="173">
        <f t="shared" si="58"/>
        <v>0</v>
      </c>
      <c r="BJ204" s="82" t="s">
        <v>179</v>
      </c>
      <c r="BK204" s="173">
        <f t="shared" si="59"/>
        <v>0</v>
      </c>
      <c r="BL204" s="82" t="s">
        <v>178</v>
      </c>
      <c r="BM204" s="172" t="s">
        <v>2221</v>
      </c>
    </row>
    <row r="205" spans="1:65" s="92" customFormat="1" ht="16.5" customHeight="1">
      <c r="A205" s="89"/>
      <c r="B205" s="90"/>
      <c r="C205" s="161" t="s">
        <v>861</v>
      </c>
      <c r="D205" s="161" t="s">
        <v>173</v>
      </c>
      <c r="E205" s="162" t="s">
        <v>2222</v>
      </c>
      <c r="F205" s="163" t="s">
        <v>2223</v>
      </c>
      <c r="G205" s="164" t="s">
        <v>1866</v>
      </c>
      <c r="H205" s="165">
        <v>8</v>
      </c>
      <c r="I205" s="75"/>
      <c r="J205" s="166">
        <f t="shared" si="50"/>
        <v>0</v>
      </c>
      <c r="K205" s="163" t="s">
        <v>3</v>
      </c>
      <c r="L205" s="90"/>
      <c r="M205" s="167" t="s">
        <v>3</v>
      </c>
      <c r="N205" s="168" t="s">
        <v>47</v>
      </c>
      <c r="O205" s="169"/>
      <c r="P205" s="170">
        <f t="shared" si="51"/>
        <v>0</v>
      </c>
      <c r="Q205" s="170">
        <v>0</v>
      </c>
      <c r="R205" s="170">
        <f t="shared" si="52"/>
        <v>0</v>
      </c>
      <c r="S205" s="170">
        <v>0</v>
      </c>
      <c r="T205" s="171">
        <f t="shared" si="53"/>
        <v>0</v>
      </c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R205" s="172" t="s">
        <v>178</v>
      </c>
      <c r="AT205" s="172" t="s">
        <v>173</v>
      </c>
      <c r="AU205" s="172" t="s">
        <v>83</v>
      </c>
      <c r="AY205" s="82" t="s">
        <v>171</v>
      </c>
      <c r="BE205" s="173">
        <f t="shared" si="54"/>
        <v>0</v>
      </c>
      <c r="BF205" s="173">
        <f t="shared" si="55"/>
        <v>0</v>
      </c>
      <c r="BG205" s="173">
        <f t="shared" si="56"/>
        <v>0</v>
      </c>
      <c r="BH205" s="173">
        <f t="shared" si="57"/>
        <v>0</v>
      </c>
      <c r="BI205" s="173">
        <f t="shared" si="58"/>
        <v>0</v>
      </c>
      <c r="BJ205" s="82" t="s">
        <v>179</v>
      </c>
      <c r="BK205" s="173">
        <f t="shared" si="59"/>
        <v>0</v>
      </c>
      <c r="BL205" s="82" t="s">
        <v>178</v>
      </c>
      <c r="BM205" s="172" t="s">
        <v>2224</v>
      </c>
    </row>
    <row r="206" spans="1:65" s="92" customFormat="1" ht="16.5" customHeight="1">
      <c r="A206" s="89"/>
      <c r="B206" s="90"/>
      <c r="C206" s="161" t="s">
        <v>867</v>
      </c>
      <c r="D206" s="161" t="s">
        <v>173</v>
      </c>
      <c r="E206" s="162" t="s">
        <v>2225</v>
      </c>
      <c r="F206" s="163" t="s">
        <v>2226</v>
      </c>
      <c r="G206" s="164" t="s">
        <v>1866</v>
      </c>
      <c r="H206" s="165">
        <v>16</v>
      </c>
      <c r="I206" s="75"/>
      <c r="J206" s="166">
        <f t="shared" si="50"/>
        <v>0</v>
      </c>
      <c r="K206" s="163" t="s">
        <v>3</v>
      </c>
      <c r="L206" s="90"/>
      <c r="M206" s="167" t="s">
        <v>3</v>
      </c>
      <c r="N206" s="168" t="s">
        <v>47</v>
      </c>
      <c r="O206" s="169"/>
      <c r="P206" s="170">
        <f t="shared" si="51"/>
        <v>0</v>
      </c>
      <c r="Q206" s="170">
        <v>0</v>
      </c>
      <c r="R206" s="170">
        <f t="shared" si="52"/>
        <v>0</v>
      </c>
      <c r="S206" s="170">
        <v>0</v>
      </c>
      <c r="T206" s="171">
        <f t="shared" si="53"/>
        <v>0</v>
      </c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R206" s="172" t="s">
        <v>178</v>
      </c>
      <c r="AT206" s="172" t="s">
        <v>173</v>
      </c>
      <c r="AU206" s="172" t="s">
        <v>83</v>
      </c>
      <c r="AY206" s="82" t="s">
        <v>171</v>
      </c>
      <c r="BE206" s="173">
        <f t="shared" si="54"/>
        <v>0</v>
      </c>
      <c r="BF206" s="173">
        <f t="shared" si="55"/>
        <v>0</v>
      </c>
      <c r="BG206" s="173">
        <f t="shared" si="56"/>
        <v>0</v>
      </c>
      <c r="BH206" s="173">
        <f t="shared" si="57"/>
        <v>0</v>
      </c>
      <c r="BI206" s="173">
        <f t="shared" si="58"/>
        <v>0</v>
      </c>
      <c r="BJ206" s="82" t="s">
        <v>179</v>
      </c>
      <c r="BK206" s="173">
        <f t="shared" si="59"/>
        <v>0</v>
      </c>
      <c r="BL206" s="82" t="s">
        <v>178</v>
      </c>
      <c r="BM206" s="172" t="s">
        <v>2227</v>
      </c>
    </row>
    <row r="207" spans="1:65" s="92" customFormat="1" ht="16.5" customHeight="1">
      <c r="A207" s="89"/>
      <c r="B207" s="90"/>
      <c r="C207" s="161" t="s">
        <v>875</v>
      </c>
      <c r="D207" s="161" t="s">
        <v>173</v>
      </c>
      <c r="E207" s="162" t="s">
        <v>2228</v>
      </c>
      <c r="F207" s="163" t="s">
        <v>2229</v>
      </c>
      <c r="G207" s="164" t="s">
        <v>1866</v>
      </c>
      <c r="H207" s="165">
        <v>2</v>
      </c>
      <c r="I207" s="75"/>
      <c r="J207" s="166">
        <f t="shared" si="50"/>
        <v>0</v>
      </c>
      <c r="K207" s="163" t="s">
        <v>3</v>
      </c>
      <c r="L207" s="90"/>
      <c r="M207" s="167" t="s">
        <v>3</v>
      </c>
      <c r="N207" s="168" t="s">
        <v>47</v>
      </c>
      <c r="O207" s="169"/>
      <c r="P207" s="170">
        <f t="shared" si="51"/>
        <v>0</v>
      </c>
      <c r="Q207" s="170">
        <v>0</v>
      </c>
      <c r="R207" s="170">
        <f t="shared" si="52"/>
        <v>0</v>
      </c>
      <c r="S207" s="170">
        <v>0</v>
      </c>
      <c r="T207" s="171">
        <f t="shared" si="53"/>
        <v>0</v>
      </c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R207" s="172" t="s">
        <v>178</v>
      </c>
      <c r="AT207" s="172" t="s">
        <v>173</v>
      </c>
      <c r="AU207" s="172" t="s">
        <v>83</v>
      </c>
      <c r="AY207" s="82" t="s">
        <v>171</v>
      </c>
      <c r="BE207" s="173">
        <f t="shared" si="54"/>
        <v>0</v>
      </c>
      <c r="BF207" s="173">
        <f t="shared" si="55"/>
        <v>0</v>
      </c>
      <c r="BG207" s="173">
        <f t="shared" si="56"/>
        <v>0</v>
      </c>
      <c r="BH207" s="173">
        <f t="shared" si="57"/>
        <v>0</v>
      </c>
      <c r="BI207" s="173">
        <f t="shared" si="58"/>
        <v>0</v>
      </c>
      <c r="BJ207" s="82" t="s">
        <v>179</v>
      </c>
      <c r="BK207" s="173">
        <f t="shared" si="59"/>
        <v>0</v>
      </c>
      <c r="BL207" s="82" t="s">
        <v>178</v>
      </c>
      <c r="BM207" s="172" t="s">
        <v>2230</v>
      </c>
    </row>
    <row r="208" spans="1:65" s="92" customFormat="1" ht="16.5" customHeight="1">
      <c r="A208" s="89"/>
      <c r="B208" s="90"/>
      <c r="C208" s="161" t="s">
        <v>880</v>
      </c>
      <c r="D208" s="161" t="s">
        <v>173</v>
      </c>
      <c r="E208" s="162" t="s">
        <v>2231</v>
      </c>
      <c r="F208" s="163" t="s">
        <v>2232</v>
      </c>
      <c r="G208" s="164" t="s">
        <v>1866</v>
      </c>
      <c r="H208" s="165">
        <v>4</v>
      </c>
      <c r="I208" s="75"/>
      <c r="J208" s="166">
        <f t="shared" si="50"/>
        <v>0</v>
      </c>
      <c r="K208" s="163" t="s">
        <v>3</v>
      </c>
      <c r="L208" s="90"/>
      <c r="M208" s="167" t="s">
        <v>3</v>
      </c>
      <c r="N208" s="168" t="s">
        <v>47</v>
      </c>
      <c r="O208" s="169"/>
      <c r="P208" s="170">
        <f t="shared" si="51"/>
        <v>0</v>
      </c>
      <c r="Q208" s="170">
        <v>0</v>
      </c>
      <c r="R208" s="170">
        <f t="shared" si="52"/>
        <v>0</v>
      </c>
      <c r="S208" s="170">
        <v>0</v>
      </c>
      <c r="T208" s="171">
        <f t="shared" si="53"/>
        <v>0</v>
      </c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R208" s="172" t="s">
        <v>178</v>
      </c>
      <c r="AT208" s="172" t="s">
        <v>173</v>
      </c>
      <c r="AU208" s="172" t="s">
        <v>83</v>
      </c>
      <c r="AY208" s="82" t="s">
        <v>171</v>
      </c>
      <c r="BE208" s="173">
        <f t="shared" si="54"/>
        <v>0</v>
      </c>
      <c r="BF208" s="173">
        <f t="shared" si="55"/>
        <v>0</v>
      </c>
      <c r="BG208" s="173">
        <f t="shared" si="56"/>
        <v>0</v>
      </c>
      <c r="BH208" s="173">
        <f t="shared" si="57"/>
        <v>0</v>
      </c>
      <c r="BI208" s="173">
        <f t="shared" si="58"/>
        <v>0</v>
      </c>
      <c r="BJ208" s="82" t="s">
        <v>179</v>
      </c>
      <c r="BK208" s="173">
        <f t="shared" si="59"/>
        <v>0</v>
      </c>
      <c r="BL208" s="82" t="s">
        <v>178</v>
      </c>
      <c r="BM208" s="172" t="s">
        <v>2233</v>
      </c>
    </row>
    <row r="209" spans="1:65" s="92" customFormat="1" ht="16.5" customHeight="1">
      <c r="A209" s="89"/>
      <c r="B209" s="90"/>
      <c r="C209" s="161" t="s">
        <v>885</v>
      </c>
      <c r="D209" s="161" t="s">
        <v>173</v>
      </c>
      <c r="E209" s="162" t="s">
        <v>2234</v>
      </c>
      <c r="F209" s="163" t="s">
        <v>2235</v>
      </c>
      <c r="G209" s="164" t="s">
        <v>1866</v>
      </c>
      <c r="H209" s="165">
        <v>8</v>
      </c>
      <c r="I209" s="75"/>
      <c r="J209" s="166">
        <f t="shared" si="50"/>
        <v>0</v>
      </c>
      <c r="K209" s="163" t="s">
        <v>3</v>
      </c>
      <c r="L209" s="90"/>
      <c r="M209" s="167" t="s">
        <v>3</v>
      </c>
      <c r="N209" s="168" t="s">
        <v>47</v>
      </c>
      <c r="O209" s="169"/>
      <c r="P209" s="170">
        <f t="shared" si="51"/>
        <v>0</v>
      </c>
      <c r="Q209" s="170">
        <v>0</v>
      </c>
      <c r="R209" s="170">
        <f t="shared" si="52"/>
        <v>0</v>
      </c>
      <c r="S209" s="170">
        <v>0</v>
      </c>
      <c r="T209" s="171">
        <f t="shared" si="53"/>
        <v>0</v>
      </c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R209" s="172" t="s">
        <v>178</v>
      </c>
      <c r="AT209" s="172" t="s">
        <v>173</v>
      </c>
      <c r="AU209" s="172" t="s">
        <v>83</v>
      </c>
      <c r="AY209" s="82" t="s">
        <v>171</v>
      </c>
      <c r="BE209" s="173">
        <f t="shared" si="54"/>
        <v>0</v>
      </c>
      <c r="BF209" s="173">
        <f t="shared" si="55"/>
        <v>0</v>
      </c>
      <c r="BG209" s="173">
        <f t="shared" si="56"/>
        <v>0</v>
      </c>
      <c r="BH209" s="173">
        <f t="shared" si="57"/>
        <v>0</v>
      </c>
      <c r="BI209" s="173">
        <f t="shared" si="58"/>
        <v>0</v>
      </c>
      <c r="BJ209" s="82" t="s">
        <v>179</v>
      </c>
      <c r="BK209" s="173">
        <f t="shared" si="59"/>
        <v>0</v>
      </c>
      <c r="BL209" s="82" t="s">
        <v>178</v>
      </c>
      <c r="BM209" s="172" t="s">
        <v>2236</v>
      </c>
    </row>
    <row r="210" spans="1:65" s="92" customFormat="1" ht="16.5" customHeight="1">
      <c r="A210" s="89"/>
      <c r="B210" s="90"/>
      <c r="C210" s="161" t="s">
        <v>895</v>
      </c>
      <c r="D210" s="161" t="s">
        <v>173</v>
      </c>
      <c r="E210" s="162" t="s">
        <v>2237</v>
      </c>
      <c r="F210" s="163" t="s">
        <v>2238</v>
      </c>
      <c r="G210" s="164" t="s">
        <v>1866</v>
      </c>
      <c r="H210" s="165">
        <v>2</v>
      </c>
      <c r="I210" s="75"/>
      <c r="J210" s="166">
        <f t="shared" si="50"/>
        <v>0</v>
      </c>
      <c r="K210" s="163" t="s">
        <v>3</v>
      </c>
      <c r="L210" s="90"/>
      <c r="M210" s="167" t="s">
        <v>3</v>
      </c>
      <c r="N210" s="168" t="s">
        <v>47</v>
      </c>
      <c r="O210" s="169"/>
      <c r="P210" s="170">
        <f t="shared" si="51"/>
        <v>0</v>
      </c>
      <c r="Q210" s="170">
        <v>0</v>
      </c>
      <c r="R210" s="170">
        <f t="shared" si="52"/>
        <v>0</v>
      </c>
      <c r="S210" s="170">
        <v>0</v>
      </c>
      <c r="T210" s="171">
        <f t="shared" si="53"/>
        <v>0</v>
      </c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R210" s="172" t="s">
        <v>178</v>
      </c>
      <c r="AT210" s="172" t="s">
        <v>173</v>
      </c>
      <c r="AU210" s="172" t="s">
        <v>83</v>
      </c>
      <c r="AY210" s="82" t="s">
        <v>171</v>
      </c>
      <c r="BE210" s="173">
        <f t="shared" si="54"/>
        <v>0</v>
      </c>
      <c r="BF210" s="173">
        <f t="shared" si="55"/>
        <v>0</v>
      </c>
      <c r="BG210" s="173">
        <f t="shared" si="56"/>
        <v>0</v>
      </c>
      <c r="BH210" s="173">
        <f t="shared" si="57"/>
        <v>0</v>
      </c>
      <c r="BI210" s="173">
        <f t="shared" si="58"/>
        <v>0</v>
      </c>
      <c r="BJ210" s="82" t="s">
        <v>179</v>
      </c>
      <c r="BK210" s="173">
        <f t="shared" si="59"/>
        <v>0</v>
      </c>
      <c r="BL210" s="82" t="s">
        <v>178</v>
      </c>
      <c r="BM210" s="172" t="s">
        <v>2239</v>
      </c>
    </row>
    <row r="211" spans="1:65" s="92" customFormat="1" ht="16.5" customHeight="1">
      <c r="A211" s="89"/>
      <c r="B211" s="90"/>
      <c r="C211" s="161" t="s">
        <v>898</v>
      </c>
      <c r="D211" s="161" t="s">
        <v>173</v>
      </c>
      <c r="E211" s="162" t="s">
        <v>2240</v>
      </c>
      <c r="F211" s="163" t="s">
        <v>2241</v>
      </c>
      <c r="G211" s="164" t="s">
        <v>1866</v>
      </c>
      <c r="H211" s="165">
        <v>8</v>
      </c>
      <c r="I211" s="75"/>
      <c r="J211" s="166">
        <f t="shared" si="50"/>
        <v>0</v>
      </c>
      <c r="K211" s="163" t="s">
        <v>3</v>
      </c>
      <c r="L211" s="90"/>
      <c r="M211" s="167" t="s">
        <v>3</v>
      </c>
      <c r="N211" s="168" t="s">
        <v>47</v>
      </c>
      <c r="O211" s="169"/>
      <c r="P211" s="170">
        <f t="shared" si="51"/>
        <v>0</v>
      </c>
      <c r="Q211" s="170">
        <v>0</v>
      </c>
      <c r="R211" s="170">
        <f t="shared" si="52"/>
        <v>0</v>
      </c>
      <c r="S211" s="170">
        <v>0</v>
      </c>
      <c r="T211" s="171">
        <f t="shared" si="53"/>
        <v>0</v>
      </c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R211" s="172" t="s">
        <v>178</v>
      </c>
      <c r="AT211" s="172" t="s">
        <v>173</v>
      </c>
      <c r="AU211" s="172" t="s">
        <v>83</v>
      </c>
      <c r="AY211" s="82" t="s">
        <v>171</v>
      </c>
      <c r="BE211" s="173">
        <f t="shared" si="54"/>
        <v>0</v>
      </c>
      <c r="BF211" s="173">
        <f t="shared" si="55"/>
        <v>0</v>
      </c>
      <c r="BG211" s="173">
        <f t="shared" si="56"/>
        <v>0</v>
      </c>
      <c r="BH211" s="173">
        <f t="shared" si="57"/>
        <v>0</v>
      </c>
      <c r="BI211" s="173">
        <f t="shared" si="58"/>
        <v>0</v>
      </c>
      <c r="BJ211" s="82" t="s">
        <v>179</v>
      </c>
      <c r="BK211" s="173">
        <f t="shared" si="59"/>
        <v>0</v>
      </c>
      <c r="BL211" s="82" t="s">
        <v>178</v>
      </c>
      <c r="BM211" s="172" t="s">
        <v>2242</v>
      </c>
    </row>
    <row r="212" spans="1:65" s="92" customFormat="1" ht="16.5" customHeight="1">
      <c r="A212" s="89"/>
      <c r="B212" s="90"/>
      <c r="C212" s="161" t="s">
        <v>904</v>
      </c>
      <c r="D212" s="161" t="s">
        <v>173</v>
      </c>
      <c r="E212" s="162" t="s">
        <v>2243</v>
      </c>
      <c r="F212" s="163" t="s">
        <v>2244</v>
      </c>
      <c r="G212" s="164" t="s">
        <v>2245</v>
      </c>
      <c r="H212" s="165">
        <v>1</v>
      </c>
      <c r="I212" s="75"/>
      <c r="J212" s="166">
        <f t="shared" si="50"/>
        <v>0</v>
      </c>
      <c r="K212" s="163" t="s">
        <v>3</v>
      </c>
      <c r="L212" s="90"/>
      <c r="M212" s="167" t="s">
        <v>3</v>
      </c>
      <c r="N212" s="168" t="s">
        <v>47</v>
      </c>
      <c r="O212" s="169"/>
      <c r="P212" s="170">
        <f t="shared" si="51"/>
        <v>0</v>
      </c>
      <c r="Q212" s="170">
        <v>0</v>
      </c>
      <c r="R212" s="170">
        <f t="shared" si="52"/>
        <v>0</v>
      </c>
      <c r="S212" s="170">
        <v>0</v>
      </c>
      <c r="T212" s="171">
        <f t="shared" si="53"/>
        <v>0</v>
      </c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R212" s="172" t="s">
        <v>178</v>
      </c>
      <c r="AT212" s="172" t="s">
        <v>173</v>
      </c>
      <c r="AU212" s="172" t="s">
        <v>83</v>
      </c>
      <c r="AY212" s="82" t="s">
        <v>171</v>
      </c>
      <c r="BE212" s="173">
        <f t="shared" si="54"/>
        <v>0</v>
      </c>
      <c r="BF212" s="173">
        <f t="shared" si="55"/>
        <v>0</v>
      </c>
      <c r="BG212" s="173">
        <f t="shared" si="56"/>
        <v>0</v>
      </c>
      <c r="BH212" s="173">
        <f t="shared" si="57"/>
        <v>0</v>
      </c>
      <c r="BI212" s="173">
        <f t="shared" si="58"/>
        <v>0</v>
      </c>
      <c r="BJ212" s="82" t="s">
        <v>179</v>
      </c>
      <c r="BK212" s="173">
        <f t="shared" si="59"/>
        <v>0</v>
      </c>
      <c r="BL212" s="82" t="s">
        <v>178</v>
      </c>
      <c r="BM212" s="172" t="s">
        <v>2246</v>
      </c>
    </row>
    <row r="213" spans="1:65" s="92" customFormat="1" ht="16.5" customHeight="1">
      <c r="A213" s="89"/>
      <c r="B213" s="90"/>
      <c r="C213" s="161" t="s">
        <v>914</v>
      </c>
      <c r="D213" s="161" t="s">
        <v>173</v>
      </c>
      <c r="E213" s="162" t="s">
        <v>2247</v>
      </c>
      <c r="F213" s="163" t="s">
        <v>2248</v>
      </c>
      <c r="G213" s="164" t="s">
        <v>1866</v>
      </c>
      <c r="H213" s="165">
        <v>8</v>
      </c>
      <c r="I213" s="75"/>
      <c r="J213" s="166">
        <f t="shared" si="50"/>
        <v>0</v>
      </c>
      <c r="K213" s="163" t="s">
        <v>3</v>
      </c>
      <c r="L213" s="90"/>
      <c r="M213" s="167" t="s">
        <v>3</v>
      </c>
      <c r="N213" s="168" t="s">
        <v>47</v>
      </c>
      <c r="O213" s="169"/>
      <c r="P213" s="170">
        <f t="shared" si="51"/>
        <v>0</v>
      </c>
      <c r="Q213" s="170">
        <v>0</v>
      </c>
      <c r="R213" s="170">
        <f t="shared" si="52"/>
        <v>0</v>
      </c>
      <c r="S213" s="170">
        <v>0</v>
      </c>
      <c r="T213" s="171">
        <f t="shared" si="53"/>
        <v>0</v>
      </c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R213" s="172" t="s">
        <v>178</v>
      </c>
      <c r="AT213" s="172" t="s">
        <v>173</v>
      </c>
      <c r="AU213" s="172" t="s">
        <v>83</v>
      </c>
      <c r="AY213" s="82" t="s">
        <v>171</v>
      </c>
      <c r="BE213" s="173">
        <f t="shared" si="54"/>
        <v>0</v>
      </c>
      <c r="BF213" s="173">
        <f t="shared" si="55"/>
        <v>0</v>
      </c>
      <c r="BG213" s="173">
        <f t="shared" si="56"/>
        <v>0</v>
      </c>
      <c r="BH213" s="173">
        <f t="shared" si="57"/>
        <v>0</v>
      </c>
      <c r="BI213" s="173">
        <f t="shared" si="58"/>
        <v>0</v>
      </c>
      <c r="BJ213" s="82" t="s">
        <v>179</v>
      </c>
      <c r="BK213" s="173">
        <f t="shared" si="59"/>
        <v>0</v>
      </c>
      <c r="BL213" s="82" t="s">
        <v>178</v>
      </c>
      <c r="BM213" s="172" t="s">
        <v>2249</v>
      </c>
    </row>
    <row r="214" spans="1:65" s="92" customFormat="1" ht="16.5" customHeight="1">
      <c r="A214" s="89"/>
      <c r="B214" s="90"/>
      <c r="C214" s="161" t="s">
        <v>918</v>
      </c>
      <c r="D214" s="161" t="s">
        <v>173</v>
      </c>
      <c r="E214" s="162" t="s">
        <v>2250</v>
      </c>
      <c r="F214" s="163" t="s">
        <v>2251</v>
      </c>
      <c r="G214" s="164" t="s">
        <v>1866</v>
      </c>
      <c r="H214" s="165">
        <v>48</v>
      </c>
      <c r="I214" s="75"/>
      <c r="J214" s="166">
        <f t="shared" si="50"/>
        <v>0</v>
      </c>
      <c r="K214" s="163" t="s">
        <v>3</v>
      </c>
      <c r="L214" s="90"/>
      <c r="M214" s="167" t="s">
        <v>3</v>
      </c>
      <c r="N214" s="168" t="s">
        <v>47</v>
      </c>
      <c r="O214" s="169"/>
      <c r="P214" s="170">
        <f t="shared" si="51"/>
        <v>0</v>
      </c>
      <c r="Q214" s="170">
        <v>0</v>
      </c>
      <c r="R214" s="170">
        <f t="shared" si="52"/>
        <v>0</v>
      </c>
      <c r="S214" s="170">
        <v>0</v>
      </c>
      <c r="T214" s="171">
        <f t="shared" si="53"/>
        <v>0</v>
      </c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R214" s="172" t="s">
        <v>178</v>
      </c>
      <c r="AT214" s="172" t="s">
        <v>173</v>
      </c>
      <c r="AU214" s="172" t="s">
        <v>83</v>
      </c>
      <c r="AY214" s="82" t="s">
        <v>171</v>
      </c>
      <c r="BE214" s="173">
        <f t="shared" si="54"/>
        <v>0</v>
      </c>
      <c r="BF214" s="173">
        <f t="shared" si="55"/>
        <v>0</v>
      </c>
      <c r="BG214" s="173">
        <f t="shared" si="56"/>
        <v>0</v>
      </c>
      <c r="BH214" s="173">
        <f t="shared" si="57"/>
        <v>0</v>
      </c>
      <c r="BI214" s="173">
        <f t="shared" si="58"/>
        <v>0</v>
      </c>
      <c r="BJ214" s="82" t="s">
        <v>179</v>
      </c>
      <c r="BK214" s="173">
        <f t="shared" si="59"/>
        <v>0</v>
      </c>
      <c r="BL214" s="82" t="s">
        <v>178</v>
      </c>
      <c r="BM214" s="172" t="s">
        <v>2252</v>
      </c>
    </row>
    <row r="215" spans="1:65" s="92" customFormat="1" ht="16.5" customHeight="1">
      <c r="A215" s="89"/>
      <c r="B215" s="90"/>
      <c r="C215" s="161" t="s">
        <v>923</v>
      </c>
      <c r="D215" s="161" t="s">
        <v>173</v>
      </c>
      <c r="E215" s="162" t="s">
        <v>2253</v>
      </c>
      <c r="F215" s="163" t="s">
        <v>2254</v>
      </c>
      <c r="G215" s="164" t="s">
        <v>1866</v>
      </c>
      <c r="H215" s="165">
        <v>80</v>
      </c>
      <c r="I215" s="75"/>
      <c r="J215" s="166">
        <f t="shared" si="50"/>
        <v>0</v>
      </c>
      <c r="K215" s="163" t="s">
        <v>3</v>
      </c>
      <c r="L215" s="90"/>
      <c r="M215" s="167" t="s">
        <v>3</v>
      </c>
      <c r="N215" s="168" t="s">
        <v>47</v>
      </c>
      <c r="O215" s="169"/>
      <c r="P215" s="170">
        <f t="shared" si="51"/>
        <v>0</v>
      </c>
      <c r="Q215" s="170">
        <v>0</v>
      </c>
      <c r="R215" s="170">
        <f t="shared" si="52"/>
        <v>0</v>
      </c>
      <c r="S215" s="170">
        <v>0</v>
      </c>
      <c r="T215" s="171">
        <f t="shared" si="53"/>
        <v>0</v>
      </c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R215" s="172" t="s">
        <v>178</v>
      </c>
      <c r="AT215" s="172" t="s">
        <v>173</v>
      </c>
      <c r="AU215" s="172" t="s">
        <v>83</v>
      </c>
      <c r="AY215" s="82" t="s">
        <v>171</v>
      </c>
      <c r="BE215" s="173">
        <f t="shared" si="54"/>
        <v>0</v>
      </c>
      <c r="BF215" s="173">
        <f t="shared" si="55"/>
        <v>0</v>
      </c>
      <c r="BG215" s="173">
        <f t="shared" si="56"/>
        <v>0</v>
      </c>
      <c r="BH215" s="173">
        <f t="shared" si="57"/>
        <v>0</v>
      </c>
      <c r="BI215" s="173">
        <f t="shared" si="58"/>
        <v>0</v>
      </c>
      <c r="BJ215" s="82" t="s">
        <v>179</v>
      </c>
      <c r="BK215" s="173">
        <f t="shared" si="59"/>
        <v>0</v>
      </c>
      <c r="BL215" s="82" t="s">
        <v>178</v>
      </c>
      <c r="BM215" s="172" t="s">
        <v>2255</v>
      </c>
    </row>
    <row r="216" spans="1:65" s="92" customFormat="1" ht="16.5" customHeight="1">
      <c r="A216" s="89"/>
      <c r="B216" s="90"/>
      <c r="C216" s="161" t="s">
        <v>927</v>
      </c>
      <c r="D216" s="161" t="s">
        <v>173</v>
      </c>
      <c r="E216" s="162" t="s">
        <v>2256</v>
      </c>
      <c r="F216" s="163" t="s">
        <v>2257</v>
      </c>
      <c r="G216" s="164" t="s">
        <v>1866</v>
      </c>
      <c r="H216" s="165">
        <v>30</v>
      </c>
      <c r="I216" s="75"/>
      <c r="J216" s="166">
        <f t="shared" si="50"/>
        <v>0</v>
      </c>
      <c r="K216" s="163" t="s">
        <v>3</v>
      </c>
      <c r="L216" s="90"/>
      <c r="M216" s="167" t="s">
        <v>3</v>
      </c>
      <c r="N216" s="168" t="s">
        <v>47</v>
      </c>
      <c r="O216" s="169"/>
      <c r="P216" s="170">
        <f t="shared" si="51"/>
        <v>0</v>
      </c>
      <c r="Q216" s="170">
        <v>0</v>
      </c>
      <c r="R216" s="170">
        <f t="shared" si="52"/>
        <v>0</v>
      </c>
      <c r="S216" s="170">
        <v>0</v>
      </c>
      <c r="T216" s="171">
        <f t="shared" si="53"/>
        <v>0</v>
      </c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R216" s="172" t="s">
        <v>178</v>
      </c>
      <c r="AT216" s="172" t="s">
        <v>173</v>
      </c>
      <c r="AU216" s="172" t="s">
        <v>83</v>
      </c>
      <c r="AY216" s="82" t="s">
        <v>171</v>
      </c>
      <c r="BE216" s="173">
        <f t="shared" si="54"/>
        <v>0</v>
      </c>
      <c r="BF216" s="173">
        <f t="shared" si="55"/>
        <v>0</v>
      </c>
      <c r="BG216" s="173">
        <f t="shared" si="56"/>
        <v>0</v>
      </c>
      <c r="BH216" s="173">
        <f t="shared" si="57"/>
        <v>0</v>
      </c>
      <c r="BI216" s="173">
        <f t="shared" si="58"/>
        <v>0</v>
      </c>
      <c r="BJ216" s="82" t="s">
        <v>179</v>
      </c>
      <c r="BK216" s="173">
        <f t="shared" si="59"/>
        <v>0</v>
      </c>
      <c r="BL216" s="82" t="s">
        <v>178</v>
      </c>
      <c r="BM216" s="172" t="s">
        <v>2258</v>
      </c>
    </row>
    <row r="217" spans="1:65" s="92" customFormat="1" ht="16.5" customHeight="1">
      <c r="A217" s="89"/>
      <c r="B217" s="90"/>
      <c r="C217" s="161" t="s">
        <v>930</v>
      </c>
      <c r="D217" s="161" t="s">
        <v>173</v>
      </c>
      <c r="E217" s="162" t="s">
        <v>2259</v>
      </c>
      <c r="F217" s="163" t="s">
        <v>2260</v>
      </c>
      <c r="G217" s="164" t="s">
        <v>1866</v>
      </c>
      <c r="H217" s="165">
        <v>90</v>
      </c>
      <c r="I217" s="75"/>
      <c r="J217" s="166">
        <f t="shared" si="50"/>
        <v>0</v>
      </c>
      <c r="K217" s="163" t="s">
        <v>3</v>
      </c>
      <c r="L217" s="90"/>
      <c r="M217" s="167" t="s">
        <v>3</v>
      </c>
      <c r="N217" s="168" t="s">
        <v>47</v>
      </c>
      <c r="O217" s="169"/>
      <c r="P217" s="170">
        <f t="shared" si="51"/>
        <v>0</v>
      </c>
      <c r="Q217" s="170">
        <v>0</v>
      </c>
      <c r="R217" s="170">
        <f t="shared" si="52"/>
        <v>0</v>
      </c>
      <c r="S217" s="170">
        <v>0</v>
      </c>
      <c r="T217" s="171">
        <f t="shared" si="53"/>
        <v>0</v>
      </c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R217" s="172" t="s">
        <v>178</v>
      </c>
      <c r="AT217" s="172" t="s">
        <v>173</v>
      </c>
      <c r="AU217" s="172" t="s">
        <v>83</v>
      </c>
      <c r="AY217" s="82" t="s">
        <v>171</v>
      </c>
      <c r="BE217" s="173">
        <f t="shared" si="54"/>
        <v>0</v>
      </c>
      <c r="BF217" s="173">
        <f t="shared" si="55"/>
        <v>0</v>
      </c>
      <c r="BG217" s="173">
        <f t="shared" si="56"/>
        <v>0</v>
      </c>
      <c r="BH217" s="173">
        <f t="shared" si="57"/>
        <v>0</v>
      </c>
      <c r="BI217" s="173">
        <f t="shared" si="58"/>
        <v>0</v>
      </c>
      <c r="BJ217" s="82" t="s">
        <v>179</v>
      </c>
      <c r="BK217" s="173">
        <f t="shared" si="59"/>
        <v>0</v>
      </c>
      <c r="BL217" s="82" t="s">
        <v>178</v>
      </c>
      <c r="BM217" s="172" t="s">
        <v>2261</v>
      </c>
    </row>
    <row r="218" spans="1:65" s="92" customFormat="1" ht="16.5" customHeight="1">
      <c r="A218" s="89"/>
      <c r="B218" s="90"/>
      <c r="C218" s="161" t="s">
        <v>936</v>
      </c>
      <c r="D218" s="161" t="s">
        <v>173</v>
      </c>
      <c r="E218" s="162" t="s">
        <v>2262</v>
      </c>
      <c r="F218" s="163" t="s">
        <v>2263</v>
      </c>
      <c r="G218" s="164" t="s">
        <v>256</v>
      </c>
      <c r="H218" s="165">
        <v>250</v>
      </c>
      <c r="I218" s="75"/>
      <c r="J218" s="166">
        <f t="shared" si="50"/>
        <v>0</v>
      </c>
      <c r="K218" s="163" t="s">
        <v>3</v>
      </c>
      <c r="L218" s="90"/>
      <c r="M218" s="167" t="s">
        <v>3</v>
      </c>
      <c r="N218" s="168" t="s">
        <v>47</v>
      </c>
      <c r="O218" s="169"/>
      <c r="P218" s="170">
        <f t="shared" si="51"/>
        <v>0</v>
      </c>
      <c r="Q218" s="170">
        <v>0</v>
      </c>
      <c r="R218" s="170">
        <f t="shared" si="52"/>
        <v>0</v>
      </c>
      <c r="S218" s="170">
        <v>0</v>
      </c>
      <c r="T218" s="171">
        <f t="shared" si="53"/>
        <v>0</v>
      </c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R218" s="172" t="s">
        <v>178</v>
      </c>
      <c r="AT218" s="172" t="s">
        <v>173</v>
      </c>
      <c r="AU218" s="172" t="s">
        <v>83</v>
      </c>
      <c r="AY218" s="82" t="s">
        <v>171</v>
      </c>
      <c r="BE218" s="173">
        <f t="shared" si="54"/>
        <v>0</v>
      </c>
      <c r="BF218" s="173">
        <f t="shared" si="55"/>
        <v>0</v>
      </c>
      <c r="BG218" s="173">
        <f t="shared" si="56"/>
        <v>0</v>
      </c>
      <c r="BH218" s="173">
        <f t="shared" si="57"/>
        <v>0</v>
      </c>
      <c r="BI218" s="173">
        <f t="shared" si="58"/>
        <v>0</v>
      </c>
      <c r="BJ218" s="82" t="s">
        <v>179</v>
      </c>
      <c r="BK218" s="173">
        <f t="shared" si="59"/>
        <v>0</v>
      </c>
      <c r="BL218" s="82" t="s">
        <v>178</v>
      </c>
      <c r="BM218" s="172" t="s">
        <v>2264</v>
      </c>
    </row>
    <row r="219" spans="1:65" s="92" customFormat="1" ht="16.5" customHeight="1">
      <c r="A219" s="89"/>
      <c r="B219" s="90"/>
      <c r="C219" s="161" t="s">
        <v>941</v>
      </c>
      <c r="D219" s="161" t="s">
        <v>173</v>
      </c>
      <c r="E219" s="162" t="s">
        <v>2265</v>
      </c>
      <c r="F219" s="163" t="s">
        <v>2266</v>
      </c>
      <c r="G219" s="164" t="s">
        <v>256</v>
      </c>
      <c r="H219" s="165">
        <v>90</v>
      </c>
      <c r="I219" s="75"/>
      <c r="J219" s="166">
        <f t="shared" si="50"/>
        <v>0</v>
      </c>
      <c r="K219" s="163" t="s">
        <v>3</v>
      </c>
      <c r="L219" s="90"/>
      <c r="M219" s="167" t="s">
        <v>3</v>
      </c>
      <c r="N219" s="168" t="s">
        <v>47</v>
      </c>
      <c r="O219" s="169"/>
      <c r="P219" s="170">
        <f t="shared" si="51"/>
        <v>0</v>
      </c>
      <c r="Q219" s="170">
        <v>0</v>
      </c>
      <c r="R219" s="170">
        <f t="shared" si="52"/>
        <v>0</v>
      </c>
      <c r="S219" s="170">
        <v>0</v>
      </c>
      <c r="T219" s="171">
        <f t="shared" si="53"/>
        <v>0</v>
      </c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R219" s="172" t="s">
        <v>178</v>
      </c>
      <c r="AT219" s="172" t="s">
        <v>173</v>
      </c>
      <c r="AU219" s="172" t="s">
        <v>83</v>
      </c>
      <c r="AY219" s="82" t="s">
        <v>171</v>
      </c>
      <c r="BE219" s="173">
        <f t="shared" si="54"/>
        <v>0</v>
      </c>
      <c r="BF219" s="173">
        <f t="shared" si="55"/>
        <v>0</v>
      </c>
      <c r="BG219" s="173">
        <f t="shared" si="56"/>
        <v>0</v>
      </c>
      <c r="BH219" s="173">
        <f t="shared" si="57"/>
        <v>0</v>
      </c>
      <c r="BI219" s="173">
        <f t="shared" si="58"/>
        <v>0</v>
      </c>
      <c r="BJ219" s="82" t="s">
        <v>179</v>
      </c>
      <c r="BK219" s="173">
        <f t="shared" si="59"/>
        <v>0</v>
      </c>
      <c r="BL219" s="82" t="s">
        <v>178</v>
      </c>
      <c r="BM219" s="172" t="s">
        <v>2267</v>
      </c>
    </row>
    <row r="220" spans="1:65" s="92" customFormat="1" ht="16.5" customHeight="1">
      <c r="A220" s="89"/>
      <c r="B220" s="90"/>
      <c r="C220" s="161" t="s">
        <v>944</v>
      </c>
      <c r="D220" s="161" t="s">
        <v>173</v>
      </c>
      <c r="E220" s="162" t="s">
        <v>2268</v>
      </c>
      <c r="F220" s="163" t="s">
        <v>2269</v>
      </c>
      <c r="G220" s="164" t="s">
        <v>256</v>
      </c>
      <c r="H220" s="165">
        <v>90</v>
      </c>
      <c r="I220" s="75"/>
      <c r="J220" s="166">
        <f t="shared" si="50"/>
        <v>0</v>
      </c>
      <c r="K220" s="163" t="s">
        <v>3</v>
      </c>
      <c r="L220" s="90"/>
      <c r="M220" s="167" t="s">
        <v>3</v>
      </c>
      <c r="N220" s="168" t="s">
        <v>47</v>
      </c>
      <c r="O220" s="169"/>
      <c r="P220" s="170">
        <f t="shared" si="51"/>
        <v>0</v>
      </c>
      <c r="Q220" s="170">
        <v>0</v>
      </c>
      <c r="R220" s="170">
        <f t="shared" si="52"/>
        <v>0</v>
      </c>
      <c r="S220" s="170">
        <v>0</v>
      </c>
      <c r="T220" s="171">
        <f t="shared" si="53"/>
        <v>0</v>
      </c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R220" s="172" t="s">
        <v>178</v>
      </c>
      <c r="AT220" s="172" t="s">
        <v>173</v>
      </c>
      <c r="AU220" s="172" t="s">
        <v>83</v>
      </c>
      <c r="AY220" s="82" t="s">
        <v>171</v>
      </c>
      <c r="BE220" s="173">
        <f t="shared" si="54"/>
        <v>0</v>
      </c>
      <c r="BF220" s="173">
        <f t="shared" si="55"/>
        <v>0</v>
      </c>
      <c r="BG220" s="173">
        <f t="shared" si="56"/>
        <v>0</v>
      </c>
      <c r="BH220" s="173">
        <f t="shared" si="57"/>
        <v>0</v>
      </c>
      <c r="BI220" s="173">
        <f t="shared" si="58"/>
        <v>0</v>
      </c>
      <c r="BJ220" s="82" t="s">
        <v>179</v>
      </c>
      <c r="BK220" s="173">
        <f t="shared" si="59"/>
        <v>0</v>
      </c>
      <c r="BL220" s="82" t="s">
        <v>178</v>
      </c>
      <c r="BM220" s="172" t="s">
        <v>2270</v>
      </c>
    </row>
    <row r="221" spans="1:65" s="92" customFormat="1" ht="16.5" customHeight="1">
      <c r="A221" s="89"/>
      <c r="B221" s="90"/>
      <c r="C221" s="161" t="s">
        <v>950</v>
      </c>
      <c r="D221" s="161" t="s">
        <v>173</v>
      </c>
      <c r="E221" s="162" t="s">
        <v>2271</v>
      </c>
      <c r="F221" s="163" t="s">
        <v>2272</v>
      </c>
      <c r="G221" s="164" t="s">
        <v>256</v>
      </c>
      <c r="H221" s="165">
        <v>670</v>
      </c>
      <c r="I221" s="75"/>
      <c r="J221" s="166">
        <f t="shared" si="50"/>
        <v>0</v>
      </c>
      <c r="K221" s="163" t="s">
        <v>3</v>
      </c>
      <c r="L221" s="90"/>
      <c r="M221" s="167" t="s">
        <v>3</v>
      </c>
      <c r="N221" s="168" t="s">
        <v>47</v>
      </c>
      <c r="O221" s="169"/>
      <c r="P221" s="170">
        <f t="shared" si="51"/>
        <v>0</v>
      </c>
      <c r="Q221" s="170">
        <v>0</v>
      </c>
      <c r="R221" s="170">
        <f t="shared" si="52"/>
        <v>0</v>
      </c>
      <c r="S221" s="170">
        <v>0</v>
      </c>
      <c r="T221" s="171">
        <f t="shared" si="53"/>
        <v>0</v>
      </c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R221" s="172" t="s">
        <v>178</v>
      </c>
      <c r="AT221" s="172" t="s">
        <v>173</v>
      </c>
      <c r="AU221" s="172" t="s">
        <v>83</v>
      </c>
      <c r="AY221" s="82" t="s">
        <v>171</v>
      </c>
      <c r="BE221" s="173">
        <f t="shared" si="54"/>
        <v>0</v>
      </c>
      <c r="BF221" s="173">
        <f t="shared" si="55"/>
        <v>0</v>
      </c>
      <c r="BG221" s="173">
        <f t="shared" si="56"/>
        <v>0</v>
      </c>
      <c r="BH221" s="173">
        <f t="shared" si="57"/>
        <v>0</v>
      </c>
      <c r="BI221" s="173">
        <f t="shared" si="58"/>
        <v>0</v>
      </c>
      <c r="BJ221" s="82" t="s">
        <v>179</v>
      </c>
      <c r="BK221" s="173">
        <f t="shared" si="59"/>
        <v>0</v>
      </c>
      <c r="BL221" s="82" t="s">
        <v>178</v>
      </c>
      <c r="BM221" s="172" t="s">
        <v>2273</v>
      </c>
    </row>
    <row r="222" spans="1:65" s="92" customFormat="1" ht="16.5" customHeight="1">
      <c r="A222" s="89"/>
      <c r="B222" s="90"/>
      <c r="C222" s="161" t="s">
        <v>960</v>
      </c>
      <c r="D222" s="161" t="s">
        <v>173</v>
      </c>
      <c r="E222" s="162" t="s">
        <v>2274</v>
      </c>
      <c r="F222" s="163" t="s">
        <v>2275</v>
      </c>
      <c r="G222" s="164" t="s">
        <v>256</v>
      </c>
      <c r="H222" s="165">
        <v>170</v>
      </c>
      <c r="I222" s="75"/>
      <c r="J222" s="166">
        <f t="shared" si="50"/>
        <v>0</v>
      </c>
      <c r="K222" s="163" t="s">
        <v>3</v>
      </c>
      <c r="L222" s="90"/>
      <c r="M222" s="167" t="s">
        <v>3</v>
      </c>
      <c r="N222" s="168" t="s">
        <v>47</v>
      </c>
      <c r="O222" s="169"/>
      <c r="P222" s="170">
        <f t="shared" si="51"/>
        <v>0</v>
      </c>
      <c r="Q222" s="170">
        <v>0</v>
      </c>
      <c r="R222" s="170">
        <f t="shared" si="52"/>
        <v>0</v>
      </c>
      <c r="S222" s="170">
        <v>0</v>
      </c>
      <c r="T222" s="171">
        <f t="shared" si="53"/>
        <v>0</v>
      </c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R222" s="172" t="s">
        <v>178</v>
      </c>
      <c r="AT222" s="172" t="s">
        <v>173</v>
      </c>
      <c r="AU222" s="172" t="s">
        <v>83</v>
      </c>
      <c r="AY222" s="82" t="s">
        <v>171</v>
      </c>
      <c r="BE222" s="173">
        <f t="shared" si="54"/>
        <v>0</v>
      </c>
      <c r="BF222" s="173">
        <f t="shared" si="55"/>
        <v>0</v>
      </c>
      <c r="BG222" s="173">
        <f t="shared" si="56"/>
        <v>0</v>
      </c>
      <c r="BH222" s="173">
        <f t="shared" si="57"/>
        <v>0</v>
      </c>
      <c r="BI222" s="173">
        <f t="shared" si="58"/>
        <v>0</v>
      </c>
      <c r="BJ222" s="82" t="s">
        <v>179</v>
      </c>
      <c r="BK222" s="173">
        <f t="shared" si="59"/>
        <v>0</v>
      </c>
      <c r="BL222" s="82" t="s">
        <v>178</v>
      </c>
      <c r="BM222" s="172" t="s">
        <v>2276</v>
      </c>
    </row>
    <row r="223" spans="1:65" s="92" customFormat="1" ht="16.5" customHeight="1">
      <c r="A223" s="89"/>
      <c r="B223" s="90"/>
      <c r="C223" s="161" t="s">
        <v>965</v>
      </c>
      <c r="D223" s="161" t="s">
        <v>173</v>
      </c>
      <c r="E223" s="162" t="s">
        <v>2277</v>
      </c>
      <c r="F223" s="163" t="s">
        <v>2278</v>
      </c>
      <c r="G223" s="164" t="s">
        <v>1866</v>
      </c>
      <c r="H223" s="165">
        <v>11</v>
      </c>
      <c r="I223" s="75"/>
      <c r="J223" s="166">
        <f t="shared" si="50"/>
        <v>0</v>
      </c>
      <c r="K223" s="163" t="s">
        <v>3</v>
      </c>
      <c r="L223" s="90"/>
      <c r="M223" s="167" t="s">
        <v>3</v>
      </c>
      <c r="N223" s="168" t="s">
        <v>47</v>
      </c>
      <c r="O223" s="169"/>
      <c r="P223" s="170">
        <f t="shared" si="51"/>
        <v>0</v>
      </c>
      <c r="Q223" s="170">
        <v>0</v>
      </c>
      <c r="R223" s="170">
        <f t="shared" si="52"/>
        <v>0</v>
      </c>
      <c r="S223" s="170">
        <v>0</v>
      </c>
      <c r="T223" s="171">
        <f t="shared" si="53"/>
        <v>0</v>
      </c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R223" s="172" t="s">
        <v>178</v>
      </c>
      <c r="AT223" s="172" t="s">
        <v>173</v>
      </c>
      <c r="AU223" s="172" t="s">
        <v>83</v>
      </c>
      <c r="AY223" s="82" t="s">
        <v>171</v>
      </c>
      <c r="BE223" s="173">
        <f t="shared" si="54"/>
        <v>0</v>
      </c>
      <c r="BF223" s="173">
        <f t="shared" si="55"/>
        <v>0</v>
      </c>
      <c r="BG223" s="173">
        <f t="shared" si="56"/>
        <v>0</v>
      </c>
      <c r="BH223" s="173">
        <f t="shared" si="57"/>
        <v>0</v>
      </c>
      <c r="BI223" s="173">
        <f t="shared" si="58"/>
        <v>0</v>
      </c>
      <c r="BJ223" s="82" t="s">
        <v>179</v>
      </c>
      <c r="BK223" s="173">
        <f t="shared" si="59"/>
        <v>0</v>
      </c>
      <c r="BL223" s="82" t="s">
        <v>178</v>
      </c>
      <c r="BM223" s="172" t="s">
        <v>2279</v>
      </c>
    </row>
    <row r="224" spans="1:65" s="92" customFormat="1" ht="16.5" customHeight="1">
      <c r="A224" s="89"/>
      <c r="B224" s="90"/>
      <c r="C224" s="161" t="s">
        <v>970</v>
      </c>
      <c r="D224" s="161" t="s">
        <v>173</v>
      </c>
      <c r="E224" s="162" t="s">
        <v>2288</v>
      </c>
      <c r="F224" s="163" t="s">
        <v>2009</v>
      </c>
      <c r="G224" s="164" t="s">
        <v>256</v>
      </c>
      <c r="H224" s="165">
        <v>80</v>
      </c>
      <c r="I224" s="75"/>
      <c r="J224" s="166">
        <f aca="true" t="shared" si="60" ref="J224:J243">ROUND(I224*H224,2)</f>
        <v>0</v>
      </c>
      <c r="K224" s="163" t="s">
        <v>3</v>
      </c>
      <c r="L224" s="90"/>
      <c r="M224" s="167" t="s">
        <v>3</v>
      </c>
      <c r="N224" s="168" t="s">
        <v>47</v>
      </c>
      <c r="O224" s="169"/>
      <c r="P224" s="170">
        <f aca="true" t="shared" si="61" ref="P224:P243">O224*H224</f>
        <v>0</v>
      </c>
      <c r="Q224" s="170">
        <v>0</v>
      </c>
      <c r="R224" s="170">
        <f aca="true" t="shared" si="62" ref="R224:R243">Q224*H224</f>
        <v>0</v>
      </c>
      <c r="S224" s="170">
        <v>0</v>
      </c>
      <c r="T224" s="171">
        <f aca="true" t="shared" si="63" ref="T224:T243">S224*H224</f>
        <v>0</v>
      </c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R224" s="172" t="s">
        <v>178</v>
      </c>
      <c r="AT224" s="172" t="s">
        <v>173</v>
      </c>
      <c r="AU224" s="172" t="s">
        <v>83</v>
      </c>
      <c r="AY224" s="82" t="s">
        <v>171</v>
      </c>
      <c r="BE224" s="173">
        <f aca="true" t="shared" si="64" ref="BE224:BE243">IF(N224="základní",J224,0)</f>
        <v>0</v>
      </c>
      <c r="BF224" s="173">
        <f aca="true" t="shared" si="65" ref="BF224:BF243">IF(N224="snížená",J224,0)</f>
        <v>0</v>
      </c>
      <c r="BG224" s="173">
        <f aca="true" t="shared" si="66" ref="BG224:BG243">IF(N224="zákl. přenesená",J224,0)</f>
        <v>0</v>
      </c>
      <c r="BH224" s="173">
        <f aca="true" t="shared" si="67" ref="BH224:BH243">IF(N224="sníž. přenesená",J224,0)</f>
        <v>0</v>
      </c>
      <c r="BI224" s="173">
        <f aca="true" t="shared" si="68" ref="BI224:BI243">IF(N224="nulová",J224,0)</f>
        <v>0</v>
      </c>
      <c r="BJ224" s="82" t="s">
        <v>179</v>
      </c>
      <c r="BK224" s="173">
        <f aca="true" t="shared" si="69" ref="BK224:BK243">ROUND(I224*H224,2)</f>
        <v>0</v>
      </c>
      <c r="BL224" s="82" t="s">
        <v>178</v>
      </c>
      <c r="BM224" s="172" t="s">
        <v>2289</v>
      </c>
    </row>
    <row r="225" spans="1:65" s="92" customFormat="1" ht="16.5" customHeight="1">
      <c r="A225" s="89"/>
      <c r="B225" s="90"/>
      <c r="C225" s="161" t="s">
        <v>974</v>
      </c>
      <c r="D225" s="161" t="s">
        <v>173</v>
      </c>
      <c r="E225" s="162" t="s">
        <v>2290</v>
      </c>
      <c r="F225" s="163" t="s">
        <v>2012</v>
      </c>
      <c r="G225" s="164" t="s">
        <v>256</v>
      </c>
      <c r="H225" s="165">
        <v>2180</v>
      </c>
      <c r="I225" s="75"/>
      <c r="J225" s="166">
        <f t="shared" si="60"/>
        <v>0</v>
      </c>
      <c r="K225" s="163" t="s">
        <v>3</v>
      </c>
      <c r="L225" s="90"/>
      <c r="M225" s="167" t="s">
        <v>3</v>
      </c>
      <c r="N225" s="168" t="s">
        <v>47</v>
      </c>
      <c r="O225" s="169"/>
      <c r="P225" s="170">
        <f t="shared" si="61"/>
        <v>0</v>
      </c>
      <c r="Q225" s="170">
        <v>0</v>
      </c>
      <c r="R225" s="170">
        <f t="shared" si="62"/>
        <v>0</v>
      </c>
      <c r="S225" s="170">
        <v>0</v>
      </c>
      <c r="T225" s="171">
        <f t="shared" si="63"/>
        <v>0</v>
      </c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R225" s="172" t="s">
        <v>178</v>
      </c>
      <c r="AT225" s="172" t="s">
        <v>173</v>
      </c>
      <c r="AU225" s="172" t="s">
        <v>83</v>
      </c>
      <c r="AY225" s="82" t="s">
        <v>171</v>
      </c>
      <c r="BE225" s="173">
        <f t="shared" si="64"/>
        <v>0</v>
      </c>
      <c r="BF225" s="173">
        <f t="shared" si="65"/>
        <v>0</v>
      </c>
      <c r="BG225" s="173">
        <f t="shared" si="66"/>
        <v>0</v>
      </c>
      <c r="BH225" s="173">
        <f t="shared" si="67"/>
        <v>0</v>
      </c>
      <c r="BI225" s="173">
        <f t="shared" si="68"/>
        <v>0</v>
      </c>
      <c r="BJ225" s="82" t="s">
        <v>179</v>
      </c>
      <c r="BK225" s="173">
        <f t="shared" si="69"/>
        <v>0</v>
      </c>
      <c r="BL225" s="82" t="s">
        <v>178</v>
      </c>
      <c r="BM225" s="172" t="s">
        <v>2291</v>
      </c>
    </row>
    <row r="226" spans="1:65" s="92" customFormat="1" ht="16.5" customHeight="1">
      <c r="A226" s="89"/>
      <c r="B226" s="90"/>
      <c r="C226" s="161" t="s">
        <v>978</v>
      </c>
      <c r="D226" s="161" t="s">
        <v>173</v>
      </c>
      <c r="E226" s="162" t="s">
        <v>2292</v>
      </c>
      <c r="F226" s="163" t="s">
        <v>2015</v>
      </c>
      <c r="G226" s="164" t="s">
        <v>1866</v>
      </c>
      <c r="H226" s="165">
        <v>30</v>
      </c>
      <c r="I226" s="75"/>
      <c r="J226" s="166">
        <f t="shared" si="60"/>
        <v>0</v>
      </c>
      <c r="K226" s="163" t="s">
        <v>3</v>
      </c>
      <c r="L226" s="90"/>
      <c r="M226" s="167" t="s">
        <v>3</v>
      </c>
      <c r="N226" s="168" t="s">
        <v>47</v>
      </c>
      <c r="O226" s="169"/>
      <c r="P226" s="170">
        <f t="shared" si="61"/>
        <v>0</v>
      </c>
      <c r="Q226" s="170">
        <v>0</v>
      </c>
      <c r="R226" s="170">
        <f t="shared" si="62"/>
        <v>0</v>
      </c>
      <c r="S226" s="170">
        <v>0</v>
      </c>
      <c r="T226" s="171">
        <f t="shared" si="63"/>
        <v>0</v>
      </c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R226" s="172" t="s">
        <v>178</v>
      </c>
      <c r="AT226" s="172" t="s">
        <v>173</v>
      </c>
      <c r="AU226" s="172" t="s">
        <v>83</v>
      </c>
      <c r="AY226" s="82" t="s">
        <v>171</v>
      </c>
      <c r="BE226" s="173">
        <f t="shared" si="64"/>
        <v>0</v>
      </c>
      <c r="BF226" s="173">
        <f t="shared" si="65"/>
        <v>0</v>
      </c>
      <c r="BG226" s="173">
        <f t="shared" si="66"/>
        <v>0</v>
      </c>
      <c r="BH226" s="173">
        <f t="shared" si="67"/>
        <v>0</v>
      </c>
      <c r="BI226" s="173">
        <f t="shared" si="68"/>
        <v>0</v>
      </c>
      <c r="BJ226" s="82" t="s">
        <v>179</v>
      </c>
      <c r="BK226" s="173">
        <f t="shared" si="69"/>
        <v>0</v>
      </c>
      <c r="BL226" s="82" t="s">
        <v>178</v>
      </c>
      <c r="BM226" s="172" t="s">
        <v>2293</v>
      </c>
    </row>
    <row r="227" spans="1:65" s="92" customFormat="1" ht="16.5" customHeight="1">
      <c r="A227" s="89"/>
      <c r="B227" s="90"/>
      <c r="C227" s="161" t="s">
        <v>982</v>
      </c>
      <c r="D227" s="161" t="s">
        <v>173</v>
      </c>
      <c r="E227" s="162" t="s">
        <v>2294</v>
      </c>
      <c r="F227" s="163" t="s">
        <v>2280</v>
      </c>
      <c r="G227" s="164" t="s">
        <v>1866</v>
      </c>
      <c r="H227" s="165">
        <v>12</v>
      </c>
      <c r="I227" s="75"/>
      <c r="J227" s="166">
        <f t="shared" si="60"/>
        <v>0</v>
      </c>
      <c r="K227" s="163" t="s">
        <v>3</v>
      </c>
      <c r="L227" s="90"/>
      <c r="M227" s="167" t="s">
        <v>3</v>
      </c>
      <c r="N227" s="168" t="s">
        <v>47</v>
      </c>
      <c r="O227" s="169"/>
      <c r="P227" s="170">
        <f t="shared" si="61"/>
        <v>0</v>
      </c>
      <c r="Q227" s="170">
        <v>0</v>
      </c>
      <c r="R227" s="170">
        <f t="shared" si="62"/>
        <v>0</v>
      </c>
      <c r="S227" s="170">
        <v>0</v>
      </c>
      <c r="T227" s="171">
        <f t="shared" si="63"/>
        <v>0</v>
      </c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R227" s="172" t="s">
        <v>178</v>
      </c>
      <c r="AT227" s="172" t="s">
        <v>173</v>
      </c>
      <c r="AU227" s="172" t="s">
        <v>83</v>
      </c>
      <c r="AY227" s="82" t="s">
        <v>171</v>
      </c>
      <c r="BE227" s="173">
        <f t="shared" si="64"/>
        <v>0</v>
      </c>
      <c r="BF227" s="173">
        <f t="shared" si="65"/>
        <v>0</v>
      </c>
      <c r="BG227" s="173">
        <f t="shared" si="66"/>
        <v>0</v>
      </c>
      <c r="BH227" s="173">
        <f t="shared" si="67"/>
        <v>0</v>
      </c>
      <c r="BI227" s="173">
        <f t="shared" si="68"/>
        <v>0</v>
      </c>
      <c r="BJ227" s="82" t="s">
        <v>179</v>
      </c>
      <c r="BK227" s="173">
        <f t="shared" si="69"/>
        <v>0</v>
      </c>
      <c r="BL227" s="82" t="s">
        <v>178</v>
      </c>
      <c r="BM227" s="172" t="s">
        <v>2295</v>
      </c>
    </row>
    <row r="228" spans="1:65" s="92" customFormat="1" ht="16.5" customHeight="1">
      <c r="A228" s="89"/>
      <c r="B228" s="90"/>
      <c r="C228" s="161" t="s">
        <v>986</v>
      </c>
      <c r="D228" s="161" t="s">
        <v>173</v>
      </c>
      <c r="E228" s="162" t="s">
        <v>2296</v>
      </c>
      <c r="F228" s="163" t="s">
        <v>2021</v>
      </c>
      <c r="G228" s="164" t="s">
        <v>256</v>
      </c>
      <c r="H228" s="165">
        <v>450</v>
      </c>
      <c r="I228" s="75"/>
      <c r="J228" s="166">
        <f t="shared" si="60"/>
        <v>0</v>
      </c>
      <c r="K228" s="163" t="s">
        <v>3</v>
      </c>
      <c r="L228" s="90"/>
      <c r="M228" s="167" t="s">
        <v>3</v>
      </c>
      <c r="N228" s="168" t="s">
        <v>47</v>
      </c>
      <c r="O228" s="169"/>
      <c r="P228" s="170">
        <f t="shared" si="61"/>
        <v>0</v>
      </c>
      <c r="Q228" s="170">
        <v>0</v>
      </c>
      <c r="R228" s="170">
        <f t="shared" si="62"/>
        <v>0</v>
      </c>
      <c r="S228" s="170">
        <v>0</v>
      </c>
      <c r="T228" s="171">
        <f t="shared" si="63"/>
        <v>0</v>
      </c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R228" s="172" t="s">
        <v>178</v>
      </c>
      <c r="AT228" s="172" t="s">
        <v>173</v>
      </c>
      <c r="AU228" s="172" t="s">
        <v>83</v>
      </c>
      <c r="AY228" s="82" t="s">
        <v>171</v>
      </c>
      <c r="BE228" s="173">
        <f t="shared" si="64"/>
        <v>0</v>
      </c>
      <c r="BF228" s="173">
        <f t="shared" si="65"/>
        <v>0</v>
      </c>
      <c r="BG228" s="173">
        <f t="shared" si="66"/>
        <v>0</v>
      </c>
      <c r="BH228" s="173">
        <f t="shared" si="67"/>
        <v>0</v>
      </c>
      <c r="BI228" s="173">
        <f t="shared" si="68"/>
        <v>0</v>
      </c>
      <c r="BJ228" s="82" t="s">
        <v>179</v>
      </c>
      <c r="BK228" s="173">
        <f t="shared" si="69"/>
        <v>0</v>
      </c>
      <c r="BL228" s="82" t="s">
        <v>178</v>
      </c>
      <c r="BM228" s="172" t="s">
        <v>2297</v>
      </c>
    </row>
    <row r="229" spans="1:65" s="92" customFormat="1" ht="16.5" customHeight="1">
      <c r="A229" s="89"/>
      <c r="B229" s="90"/>
      <c r="C229" s="161" t="s">
        <v>992</v>
      </c>
      <c r="D229" s="161" t="s">
        <v>173</v>
      </c>
      <c r="E229" s="162" t="s">
        <v>2298</v>
      </c>
      <c r="F229" s="163" t="s">
        <v>2299</v>
      </c>
      <c r="G229" s="164" t="s">
        <v>256</v>
      </c>
      <c r="H229" s="165">
        <v>100</v>
      </c>
      <c r="I229" s="75"/>
      <c r="J229" s="166">
        <f t="shared" si="60"/>
        <v>0</v>
      </c>
      <c r="K229" s="163" t="s">
        <v>3</v>
      </c>
      <c r="L229" s="90"/>
      <c r="M229" s="167" t="s">
        <v>3</v>
      </c>
      <c r="N229" s="168" t="s">
        <v>47</v>
      </c>
      <c r="O229" s="169"/>
      <c r="P229" s="170">
        <f t="shared" si="61"/>
        <v>0</v>
      </c>
      <c r="Q229" s="170">
        <v>0</v>
      </c>
      <c r="R229" s="170">
        <f t="shared" si="62"/>
        <v>0</v>
      </c>
      <c r="S229" s="170">
        <v>0</v>
      </c>
      <c r="T229" s="171">
        <f t="shared" si="63"/>
        <v>0</v>
      </c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R229" s="172" t="s">
        <v>178</v>
      </c>
      <c r="AT229" s="172" t="s">
        <v>173</v>
      </c>
      <c r="AU229" s="172" t="s">
        <v>83</v>
      </c>
      <c r="AY229" s="82" t="s">
        <v>171</v>
      </c>
      <c r="BE229" s="173">
        <f t="shared" si="64"/>
        <v>0</v>
      </c>
      <c r="BF229" s="173">
        <f t="shared" si="65"/>
        <v>0</v>
      </c>
      <c r="BG229" s="173">
        <f t="shared" si="66"/>
        <v>0</v>
      </c>
      <c r="BH229" s="173">
        <f t="shared" si="67"/>
        <v>0</v>
      </c>
      <c r="BI229" s="173">
        <f t="shared" si="68"/>
        <v>0</v>
      </c>
      <c r="BJ229" s="82" t="s">
        <v>179</v>
      </c>
      <c r="BK229" s="173">
        <f t="shared" si="69"/>
        <v>0</v>
      </c>
      <c r="BL229" s="82" t="s">
        <v>178</v>
      </c>
      <c r="BM229" s="172" t="s">
        <v>2300</v>
      </c>
    </row>
    <row r="230" spans="1:65" s="92" customFormat="1" ht="16.5" customHeight="1">
      <c r="A230" s="89"/>
      <c r="B230" s="90"/>
      <c r="C230" s="161" t="s">
        <v>997</v>
      </c>
      <c r="D230" s="161" t="s">
        <v>173</v>
      </c>
      <c r="E230" s="162" t="s">
        <v>2301</v>
      </c>
      <c r="F230" s="163" t="s">
        <v>2281</v>
      </c>
      <c r="G230" s="164" t="s">
        <v>1866</v>
      </c>
      <c r="H230" s="165">
        <v>15</v>
      </c>
      <c r="I230" s="75"/>
      <c r="J230" s="166">
        <f t="shared" si="60"/>
        <v>0</v>
      </c>
      <c r="K230" s="163" t="s">
        <v>3</v>
      </c>
      <c r="L230" s="90"/>
      <c r="M230" s="167" t="s">
        <v>3</v>
      </c>
      <c r="N230" s="168" t="s">
        <v>47</v>
      </c>
      <c r="O230" s="169"/>
      <c r="P230" s="170">
        <f t="shared" si="61"/>
        <v>0</v>
      </c>
      <c r="Q230" s="170">
        <v>0</v>
      </c>
      <c r="R230" s="170">
        <f t="shared" si="62"/>
        <v>0</v>
      </c>
      <c r="S230" s="170">
        <v>0</v>
      </c>
      <c r="T230" s="171">
        <f t="shared" si="63"/>
        <v>0</v>
      </c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R230" s="172" t="s">
        <v>178</v>
      </c>
      <c r="AT230" s="172" t="s">
        <v>173</v>
      </c>
      <c r="AU230" s="172" t="s">
        <v>83</v>
      </c>
      <c r="AY230" s="82" t="s">
        <v>171</v>
      </c>
      <c r="BE230" s="173">
        <f t="shared" si="64"/>
        <v>0</v>
      </c>
      <c r="BF230" s="173">
        <f t="shared" si="65"/>
        <v>0</v>
      </c>
      <c r="BG230" s="173">
        <f t="shared" si="66"/>
        <v>0</v>
      </c>
      <c r="BH230" s="173">
        <f t="shared" si="67"/>
        <v>0</v>
      </c>
      <c r="BI230" s="173">
        <f t="shared" si="68"/>
        <v>0</v>
      </c>
      <c r="BJ230" s="82" t="s">
        <v>179</v>
      </c>
      <c r="BK230" s="173">
        <f t="shared" si="69"/>
        <v>0</v>
      </c>
      <c r="BL230" s="82" t="s">
        <v>178</v>
      </c>
      <c r="BM230" s="172" t="s">
        <v>2302</v>
      </c>
    </row>
    <row r="231" spans="1:65" s="92" customFormat="1" ht="16.5" customHeight="1">
      <c r="A231" s="89"/>
      <c r="B231" s="90"/>
      <c r="C231" s="161" t="s">
        <v>1002</v>
      </c>
      <c r="D231" s="161" t="s">
        <v>173</v>
      </c>
      <c r="E231" s="162" t="s">
        <v>2304</v>
      </c>
      <c r="F231" s="163" t="s">
        <v>2282</v>
      </c>
      <c r="G231" s="164" t="s">
        <v>1866</v>
      </c>
      <c r="H231" s="165">
        <v>26</v>
      </c>
      <c r="I231" s="75"/>
      <c r="J231" s="166">
        <f t="shared" si="60"/>
        <v>0</v>
      </c>
      <c r="K231" s="163" t="s">
        <v>3</v>
      </c>
      <c r="L231" s="90"/>
      <c r="M231" s="167" t="s">
        <v>3</v>
      </c>
      <c r="N231" s="168" t="s">
        <v>47</v>
      </c>
      <c r="O231" s="169"/>
      <c r="P231" s="170">
        <f t="shared" si="61"/>
        <v>0</v>
      </c>
      <c r="Q231" s="170">
        <v>0</v>
      </c>
      <c r="R231" s="170">
        <f t="shared" si="62"/>
        <v>0</v>
      </c>
      <c r="S231" s="170">
        <v>0</v>
      </c>
      <c r="T231" s="171">
        <f t="shared" si="63"/>
        <v>0</v>
      </c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R231" s="172" t="s">
        <v>178</v>
      </c>
      <c r="AT231" s="172" t="s">
        <v>173</v>
      </c>
      <c r="AU231" s="172" t="s">
        <v>83</v>
      </c>
      <c r="AY231" s="82" t="s">
        <v>171</v>
      </c>
      <c r="BE231" s="173">
        <f t="shared" si="64"/>
        <v>0</v>
      </c>
      <c r="BF231" s="173">
        <f t="shared" si="65"/>
        <v>0</v>
      </c>
      <c r="BG231" s="173">
        <f t="shared" si="66"/>
        <v>0</v>
      </c>
      <c r="BH231" s="173">
        <f t="shared" si="67"/>
        <v>0</v>
      </c>
      <c r="BI231" s="173">
        <f t="shared" si="68"/>
        <v>0</v>
      </c>
      <c r="BJ231" s="82" t="s">
        <v>179</v>
      </c>
      <c r="BK231" s="173">
        <f t="shared" si="69"/>
        <v>0</v>
      </c>
      <c r="BL231" s="82" t="s">
        <v>178</v>
      </c>
      <c r="BM231" s="172" t="s">
        <v>2305</v>
      </c>
    </row>
    <row r="232" spans="1:65" s="92" customFormat="1" ht="16.5" customHeight="1">
      <c r="A232" s="89"/>
      <c r="B232" s="90"/>
      <c r="C232" s="161" t="s">
        <v>1007</v>
      </c>
      <c r="D232" s="161" t="s">
        <v>173</v>
      </c>
      <c r="E232" s="162" t="s">
        <v>2306</v>
      </c>
      <c r="F232" s="163" t="s">
        <v>2283</v>
      </c>
      <c r="G232" s="164" t="s">
        <v>1866</v>
      </c>
      <c r="H232" s="165">
        <v>1</v>
      </c>
      <c r="I232" s="75"/>
      <c r="J232" s="166">
        <f t="shared" si="60"/>
        <v>0</v>
      </c>
      <c r="K232" s="163" t="s">
        <v>3</v>
      </c>
      <c r="L232" s="90"/>
      <c r="M232" s="167" t="s">
        <v>3</v>
      </c>
      <c r="N232" s="168" t="s">
        <v>47</v>
      </c>
      <c r="O232" s="169"/>
      <c r="P232" s="170">
        <f t="shared" si="61"/>
        <v>0</v>
      </c>
      <c r="Q232" s="170">
        <v>0</v>
      </c>
      <c r="R232" s="170">
        <f t="shared" si="62"/>
        <v>0</v>
      </c>
      <c r="S232" s="170">
        <v>0</v>
      </c>
      <c r="T232" s="171">
        <f t="shared" si="63"/>
        <v>0</v>
      </c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R232" s="172" t="s">
        <v>178</v>
      </c>
      <c r="AT232" s="172" t="s">
        <v>173</v>
      </c>
      <c r="AU232" s="172" t="s">
        <v>83</v>
      </c>
      <c r="AY232" s="82" t="s">
        <v>171</v>
      </c>
      <c r="BE232" s="173">
        <f t="shared" si="64"/>
        <v>0</v>
      </c>
      <c r="BF232" s="173">
        <f t="shared" si="65"/>
        <v>0</v>
      </c>
      <c r="BG232" s="173">
        <f t="shared" si="66"/>
        <v>0</v>
      </c>
      <c r="BH232" s="173">
        <f t="shared" si="67"/>
        <v>0</v>
      </c>
      <c r="BI232" s="173">
        <f t="shared" si="68"/>
        <v>0</v>
      </c>
      <c r="BJ232" s="82" t="s">
        <v>179</v>
      </c>
      <c r="BK232" s="173">
        <f t="shared" si="69"/>
        <v>0</v>
      </c>
      <c r="BL232" s="82" t="s">
        <v>178</v>
      </c>
      <c r="BM232" s="172" t="s">
        <v>2307</v>
      </c>
    </row>
    <row r="233" spans="1:65" s="92" customFormat="1" ht="16.5" customHeight="1">
      <c r="A233" s="89"/>
      <c r="B233" s="90"/>
      <c r="C233" s="161" t="s">
        <v>1012</v>
      </c>
      <c r="D233" s="161" t="s">
        <v>173</v>
      </c>
      <c r="E233" s="162" t="s">
        <v>2309</v>
      </c>
      <c r="F233" s="163" t="s">
        <v>1993</v>
      </c>
      <c r="G233" s="164" t="s">
        <v>1866</v>
      </c>
      <c r="H233" s="165">
        <v>3</v>
      </c>
      <c r="I233" s="75"/>
      <c r="J233" s="166">
        <f t="shared" si="60"/>
        <v>0</v>
      </c>
      <c r="K233" s="163" t="s">
        <v>3</v>
      </c>
      <c r="L233" s="90"/>
      <c r="M233" s="167" t="s">
        <v>3</v>
      </c>
      <c r="N233" s="168" t="s">
        <v>47</v>
      </c>
      <c r="O233" s="169"/>
      <c r="P233" s="170">
        <f t="shared" si="61"/>
        <v>0</v>
      </c>
      <c r="Q233" s="170">
        <v>0</v>
      </c>
      <c r="R233" s="170">
        <f t="shared" si="62"/>
        <v>0</v>
      </c>
      <c r="S233" s="170">
        <v>0</v>
      </c>
      <c r="T233" s="171">
        <f t="shared" si="63"/>
        <v>0</v>
      </c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R233" s="172" t="s">
        <v>178</v>
      </c>
      <c r="AT233" s="172" t="s">
        <v>173</v>
      </c>
      <c r="AU233" s="172" t="s">
        <v>83</v>
      </c>
      <c r="AY233" s="82" t="s">
        <v>171</v>
      </c>
      <c r="BE233" s="173">
        <f t="shared" si="64"/>
        <v>0</v>
      </c>
      <c r="BF233" s="173">
        <f t="shared" si="65"/>
        <v>0</v>
      </c>
      <c r="BG233" s="173">
        <f t="shared" si="66"/>
        <v>0</v>
      </c>
      <c r="BH233" s="173">
        <f t="shared" si="67"/>
        <v>0</v>
      </c>
      <c r="BI233" s="173">
        <f t="shared" si="68"/>
        <v>0</v>
      </c>
      <c r="BJ233" s="82" t="s">
        <v>179</v>
      </c>
      <c r="BK233" s="173">
        <f t="shared" si="69"/>
        <v>0</v>
      </c>
      <c r="BL233" s="82" t="s">
        <v>178</v>
      </c>
      <c r="BM233" s="172" t="s">
        <v>2310</v>
      </c>
    </row>
    <row r="234" spans="1:65" s="92" customFormat="1" ht="16.5" customHeight="1">
      <c r="A234" s="89"/>
      <c r="B234" s="90"/>
      <c r="C234" s="161" t="s">
        <v>1016</v>
      </c>
      <c r="D234" s="161" t="s">
        <v>173</v>
      </c>
      <c r="E234" s="162" t="s">
        <v>2311</v>
      </c>
      <c r="F234" s="163" t="s">
        <v>2284</v>
      </c>
      <c r="G234" s="164" t="s">
        <v>256</v>
      </c>
      <c r="H234" s="165">
        <v>100</v>
      </c>
      <c r="I234" s="75"/>
      <c r="J234" s="166">
        <f t="shared" si="60"/>
        <v>0</v>
      </c>
      <c r="K234" s="163" t="s">
        <v>3</v>
      </c>
      <c r="L234" s="90"/>
      <c r="M234" s="167" t="s">
        <v>3</v>
      </c>
      <c r="N234" s="168" t="s">
        <v>47</v>
      </c>
      <c r="O234" s="169"/>
      <c r="P234" s="170">
        <f t="shared" si="61"/>
        <v>0</v>
      </c>
      <c r="Q234" s="170">
        <v>0</v>
      </c>
      <c r="R234" s="170">
        <f t="shared" si="62"/>
        <v>0</v>
      </c>
      <c r="S234" s="170">
        <v>0</v>
      </c>
      <c r="T234" s="171">
        <f t="shared" si="63"/>
        <v>0</v>
      </c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R234" s="172" t="s">
        <v>178</v>
      </c>
      <c r="AT234" s="172" t="s">
        <v>173</v>
      </c>
      <c r="AU234" s="172" t="s">
        <v>83</v>
      </c>
      <c r="AY234" s="82" t="s">
        <v>171</v>
      </c>
      <c r="BE234" s="173">
        <f t="shared" si="64"/>
        <v>0</v>
      </c>
      <c r="BF234" s="173">
        <f t="shared" si="65"/>
        <v>0</v>
      </c>
      <c r="BG234" s="173">
        <f t="shared" si="66"/>
        <v>0</v>
      </c>
      <c r="BH234" s="173">
        <f t="shared" si="67"/>
        <v>0</v>
      </c>
      <c r="BI234" s="173">
        <f t="shared" si="68"/>
        <v>0</v>
      </c>
      <c r="BJ234" s="82" t="s">
        <v>179</v>
      </c>
      <c r="BK234" s="173">
        <f t="shared" si="69"/>
        <v>0</v>
      </c>
      <c r="BL234" s="82" t="s">
        <v>178</v>
      </c>
      <c r="BM234" s="172" t="s">
        <v>2312</v>
      </c>
    </row>
    <row r="235" spans="1:65" s="92" customFormat="1" ht="16.5" customHeight="1">
      <c r="A235" s="89"/>
      <c r="B235" s="90"/>
      <c r="C235" s="161" t="s">
        <v>1021</v>
      </c>
      <c r="D235" s="161" t="s">
        <v>173</v>
      </c>
      <c r="E235" s="162" t="s">
        <v>2314</v>
      </c>
      <c r="F235" s="163" t="s">
        <v>2285</v>
      </c>
      <c r="G235" s="164" t="s">
        <v>256</v>
      </c>
      <c r="H235" s="165">
        <v>220</v>
      </c>
      <c r="I235" s="75"/>
      <c r="J235" s="166">
        <f t="shared" si="60"/>
        <v>0</v>
      </c>
      <c r="K235" s="163" t="s">
        <v>3</v>
      </c>
      <c r="L235" s="90"/>
      <c r="M235" s="167" t="s">
        <v>3</v>
      </c>
      <c r="N235" s="168" t="s">
        <v>47</v>
      </c>
      <c r="O235" s="169"/>
      <c r="P235" s="170">
        <f t="shared" si="61"/>
        <v>0</v>
      </c>
      <c r="Q235" s="170">
        <v>0</v>
      </c>
      <c r="R235" s="170">
        <f t="shared" si="62"/>
        <v>0</v>
      </c>
      <c r="S235" s="170">
        <v>0</v>
      </c>
      <c r="T235" s="171">
        <f t="shared" si="63"/>
        <v>0</v>
      </c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R235" s="172" t="s">
        <v>178</v>
      </c>
      <c r="AT235" s="172" t="s">
        <v>173</v>
      </c>
      <c r="AU235" s="172" t="s">
        <v>83</v>
      </c>
      <c r="AY235" s="82" t="s">
        <v>171</v>
      </c>
      <c r="BE235" s="173">
        <f t="shared" si="64"/>
        <v>0</v>
      </c>
      <c r="BF235" s="173">
        <f t="shared" si="65"/>
        <v>0</v>
      </c>
      <c r="BG235" s="173">
        <f t="shared" si="66"/>
        <v>0</v>
      </c>
      <c r="BH235" s="173">
        <f t="shared" si="67"/>
        <v>0</v>
      </c>
      <c r="BI235" s="173">
        <f t="shared" si="68"/>
        <v>0</v>
      </c>
      <c r="BJ235" s="82" t="s">
        <v>179</v>
      </c>
      <c r="BK235" s="173">
        <f t="shared" si="69"/>
        <v>0</v>
      </c>
      <c r="BL235" s="82" t="s">
        <v>178</v>
      </c>
      <c r="BM235" s="172" t="s">
        <v>2315</v>
      </c>
    </row>
    <row r="236" spans="1:65" s="92" customFormat="1" ht="16.5" customHeight="1">
      <c r="A236" s="89"/>
      <c r="B236" s="90"/>
      <c r="C236" s="161" t="s">
        <v>1025</v>
      </c>
      <c r="D236" s="161" t="s">
        <v>173</v>
      </c>
      <c r="E236" s="162" t="s">
        <v>2316</v>
      </c>
      <c r="F236" s="163" t="s">
        <v>2286</v>
      </c>
      <c r="G236" s="164" t="s">
        <v>256</v>
      </c>
      <c r="H236" s="165">
        <v>50</v>
      </c>
      <c r="I236" s="75"/>
      <c r="J236" s="166">
        <f t="shared" si="60"/>
        <v>0</v>
      </c>
      <c r="K236" s="163" t="s">
        <v>3</v>
      </c>
      <c r="L236" s="90"/>
      <c r="M236" s="167" t="s">
        <v>3</v>
      </c>
      <c r="N236" s="168" t="s">
        <v>47</v>
      </c>
      <c r="O236" s="169"/>
      <c r="P236" s="170">
        <f t="shared" si="61"/>
        <v>0</v>
      </c>
      <c r="Q236" s="170">
        <v>0</v>
      </c>
      <c r="R236" s="170">
        <f t="shared" si="62"/>
        <v>0</v>
      </c>
      <c r="S236" s="170">
        <v>0</v>
      </c>
      <c r="T236" s="171">
        <f t="shared" si="63"/>
        <v>0</v>
      </c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R236" s="172" t="s">
        <v>178</v>
      </c>
      <c r="AT236" s="172" t="s">
        <v>173</v>
      </c>
      <c r="AU236" s="172" t="s">
        <v>83</v>
      </c>
      <c r="AY236" s="82" t="s">
        <v>171</v>
      </c>
      <c r="BE236" s="173">
        <f t="shared" si="64"/>
        <v>0</v>
      </c>
      <c r="BF236" s="173">
        <f t="shared" si="65"/>
        <v>0</v>
      </c>
      <c r="BG236" s="173">
        <f t="shared" si="66"/>
        <v>0</v>
      </c>
      <c r="BH236" s="173">
        <f t="shared" si="67"/>
        <v>0</v>
      </c>
      <c r="BI236" s="173">
        <f t="shared" si="68"/>
        <v>0</v>
      </c>
      <c r="BJ236" s="82" t="s">
        <v>179</v>
      </c>
      <c r="BK236" s="173">
        <f t="shared" si="69"/>
        <v>0</v>
      </c>
      <c r="BL236" s="82" t="s">
        <v>178</v>
      </c>
      <c r="BM236" s="172" t="s">
        <v>2317</v>
      </c>
    </row>
    <row r="237" spans="1:65" s="92" customFormat="1" ht="16.5" customHeight="1">
      <c r="A237" s="89"/>
      <c r="B237" s="90"/>
      <c r="C237" s="161" t="s">
        <v>1030</v>
      </c>
      <c r="D237" s="161" t="s">
        <v>173</v>
      </c>
      <c r="E237" s="162" t="s">
        <v>2318</v>
      </c>
      <c r="F237" s="163" t="s">
        <v>2287</v>
      </c>
      <c r="G237" s="164" t="s">
        <v>256</v>
      </c>
      <c r="H237" s="165">
        <v>1790</v>
      </c>
      <c r="I237" s="75"/>
      <c r="J237" s="166">
        <f t="shared" si="60"/>
        <v>0</v>
      </c>
      <c r="K237" s="163" t="s">
        <v>3</v>
      </c>
      <c r="L237" s="90"/>
      <c r="M237" s="167" t="s">
        <v>3</v>
      </c>
      <c r="N237" s="168" t="s">
        <v>47</v>
      </c>
      <c r="O237" s="169"/>
      <c r="P237" s="170">
        <f t="shared" si="61"/>
        <v>0</v>
      </c>
      <c r="Q237" s="170">
        <v>0</v>
      </c>
      <c r="R237" s="170">
        <f t="shared" si="62"/>
        <v>0</v>
      </c>
      <c r="S237" s="170">
        <v>0</v>
      </c>
      <c r="T237" s="171">
        <f t="shared" si="63"/>
        <v>0</v>
      </c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R237" s="172" t="s">
        <v>178</v>
      </c>
      <c r="AT237" s="172" t="s">
        <v>173</v>
      </c>
      <c r="AU237" s="172" t="s">
        <v>83</v>
      </c>
      <c r="AY237" s="82" t="s">
        <v>171</v>
      </c>
      <c r="BE237" s="173">
        <f t="shared" si="64"/>
        <v>0</v>
      </c>
      <c r="BF237" s="173">
        <f t="shared" si="65"/>
        <v>0</v>
      </c>
      <c r="BG237" s="173">
        <f t="shared" si="66"/>
        <v>0</v>
      </c>
      <c r="BH237" s="173">
        <f t="shared" si="67"/>
        <v>0</v>
      </c>
      <c r="BI237" s="173">
        <f t="shared" si="68"/>
        <v>0</v>
      </c>
      <c r="BJ237" s="82" t="s">
        <v>179</v>
      </c>
      <c r="BK237" s="173">
        <f t="shared" si="69"/>
        <v>0</v>
      </c>
      <c r="BL237" s="82" t="s">
        <v>178</v>
      </c>
      <c r="BM237" s="172" t="s">
        <v>2319</v>
      </c>
    </row>
    <row r="238" spans="1:65" s="92" customFormat="1" ht="16.5" customHeight="1">
      <c r="A238" s="89"/>
      <c r="B238" s="90"/>
      <c r="C238" s="161" t="s">
        <v>1034</v>
      </c>
      <c r="D238" s="161" t="s">
        <v>173</v>
      </c>
      <c r="E238" s="162" t="s">
        <v>2320</v>
      </c>
      <c r="F238" s="163" t="s">
        <v>2321</v>
      </c>
      <c r="G238" s="164" t="s">
        <v>256</v>
      </c>
      <c r="H238" s="165">
        <v>1320</v>
      </c>
      <c r="I238" s="75"/>
      <c r="J238" s="166">
        <f t="shared" si="60"/>
        <v>0</v>
      </c>
      <c r="K238" s="163" t="s">
        <v>3</v>
      </c>
      <c r="L238" s="90"/>
      <c r="M238" s="167" t="s">
        <v>3</v>
      </c>
      <c r="N238" s="168" t="s">
        <v>47</v>
      </c>
      <c r="O238" s="169"/>
      <c r="P238" s="170">
        <f t="shared" si="61"/>
        <v>0</v>
      </c>
      <c r="Q238" s="170">
        <v>0</v>
      </c>
      <c r="R238" s="170">
        <f t="shared" si="62"/>
        <v>0</v>
      </c>
      <c r="S238" s="170">
        <v>0</v>
      </c>
      <c r="T238" s="171">
        <f t="shared" si="63"/>
        <v>0</v>
      </c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R238" s="172" t="s">
        <v>178</v>
      </c>
      <c r="AT238" s="172" t="s">
        <v>173</v>
      </c>
      <c r="AU238" s="172" t="s">
        <v>83</v>
      </c>
      <c r="AY238" s="82" t="s">
        <v>171</v>
      </c>
      <c r="BE238" s="173">
        <f t="shared" si="64"/>
        <v>0</v>
      </c>
      <c r="BF238" s="173">
        <f t="shared" si="65"/>
        <v>0</v>
      </c>
      <c r="BG238" s="173">
        <f t="shared" si="66"/>
        <v>0</v>
      </c>
      <c r="BH238" s="173">
        <f t="shared" si="67"/>
        <v>0</v>
      </c>
      <c r="BI238" s="173">
        <f t="shared" si="68"/>
        <v>0</v>
      </c>
      <c r="BJ238" s="82" t="s">
        <v>179</v>
      </c>
      <c r="BK238" s="173">
        <f t="shared" si="69"/>
        <v>0</v>
      </c>
      <c r="BL238" s="82" t="s">
        <v>178</v>
      </c>
      <c r="BM238" s="172" t="s">
        <v>2322</v>
      </c>
    </row>
    <row r="239" spans="1:65" s="92" customFormat="1" ht="16.5" customHeight="1">
      <c r="A239" s="89"/>
      <c r="B239" s="90"/>
      <c r="C239" s="161" t="s">
        <v>1039</v>
      </c>
      <c r="D239" s="161" t="s">
        <v>173</v>
      </c>
      <c r="E239" s="162" t="s">
        <v>2323</v>
      </c>
      <c r="F239" s="163" t="s">
        <v>2324</v>
      </c>
      <c r="G239" s="164" t="s">
        <v>1866</v>
      </c>
      <c r="H239" s="165">
        <v>1</v>
      </c>
      <c r="I239" s="75"/>
      <c r="J239" s="166">
        <f t="shared" si="60"/>
        <v>0</v>
      </c>
      <c r="K239" s="163" t="s">
        <v>3</v>
      </c>
      <c r="L239" s="90"/>
      <c r="M239" s="167" t="s">
        <v>3</v>
      </c>
      <c r="N239" s="168" t="s">
        <v>47</v>
      </c>
      <c r="O239" s="169"/>
      <c r="P239" s="170">
        <f t="shared" si="61"/>
        <v>0</v>
      </c>
      <c r="Q239" s="170">
        <v>0</v>
      </c>
      <c r="R239" s="170">
        <f t="shared" si="62"/>
        <v>0</v>
      </c>
      <c r="S239" s="170">
        <v>0</v>
      </c>
      <c r="T239" s="171">
        <f t="shared" si="63"/>
        <v>0</v>
      </c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R239" s="172" t="s">
        <v>178</v>
      </c>
      <c r="AT239" s="172" t="s">
        <v>173</v>
      </c>
      <c r="AU239" s="172" t="s">
        <v>83</v>
      </c>
      <c r="AY239" s="82" t="s">
        <v>171</v>
      </c>
      <c r="BE239" s="173">
        <f t="shared" si="64"/>
        <v>0</v>
      </c>
      <c r="BF239" s="173">
        <f t="shared" si="65"/>
        <v>0</v>
      </c>
      <c r="BG239" s="173">
        <f t="shared" si="66"/>
        <v>0</v>
      </c>
      <c r="BH239" s="173">
        <f t="shared" si="67"/>
        <v>0</v>
      </c>
      <c r="BI239" s="173">
        <f t="shared" si="68"/>
        <v>0</v>
      </c>
      <c r="BJ239" s="82" t="s">
        <v>179</v>
      </c>
      <c r="BK239" s="173">
        <f t="shared" si="69"/>
        <v>0</v>
      </c>
      <c r="BL239" s="82" t="s">
        <v>178</v>
      </c>
      <c r="BM239" s="172" t="s">
        <v>2325</v>
      </c>
    </row>
    <row r="240" spans="1:65" s="92" customFormat="1" ht="16.5" customHeight="1">
      <c r="A240" s="89"/>
      <c r="B240" s="90"/>
      <c r="C240" s="161" t="s">
        <v>1044</v>
      </c>
      <c r="D240" s="161" t="s">
        <v>173</v>
      </c>
      <c r="E240" s="162" t="s">
        <v>2326</v>
      </c>
      <c r="F240" s="163" t="s">
        <v>2327</v>
      </c>
      <c r="G240" s="164" t="s">
        <v>1866</v>
      </c>
      <c r="H240" s="165">
        <v>2</v>
      </c>
      <c r="I240" s="75"/>
      <c r="J240" s="166">
        <f t="shared" si="60"/>
        <v>0</v>
      </c>
      <c r="K240" s="163" t="s">
        <v>3</v>
      </c>
      <c r="L240" s="90"/>
      <c r="M240" s="167" t="s">
        <v>3</v>
      </c>
      <c r="N240" s="168" t="s">
        <v>47</v>
      </c>
      <c r="O240" s="169"/>
      <c r="P240" s="170">
        <f t="shared" si="61"/>
        <v>0</v>
      </c>
      <c r="Q240" s="170">
        <v>0</v>
      </c>
      <c r="R240" s="170">
        <f t="shared" si="62"/>
        <v>0</v>
      </c>
      <c r="S240" s="170">
        <v>0</v>
      </c>
      <c r="T240" s="171">
        <f t="shared" si="63"/>
        <v>0</v>
      </c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R240" s="172" t="s">
        <v>178</v>
      </c>
      <c r="AT240" s="172" t="s">
        <v>173</v>
      </c>
      <c r="AU240" s="172" t="s">
        <v>83</v>
      </c>
      <c r="AY240" s="82" t="s">
        <v>171</v>
      </c>
      <c r="BE240" s="173">
        <f t="shared" si="64"/>
        <v>0</v>
      </c>
      <c r="BF240" s="173">
        <f t="shared" si="65"/>
        <v>0</v>
      </c>
      <c r="BG240" s="173">
        <f t="shared" si="66"/>
        <v>0</v>
      </c>
      <c r="BH240" s="173">
        <f t="shared" si="67"/>
        <v>0</v>
      </c>
      <c r="BI240" s="173">
        <f t="shared" si="68"/>
        <v>0</v>
      </c>
      <c r="BJ240" s="82" t="s">
        <v>179</v>
      </c>
      <c r="BK240" s="173">
        <f t="shared" si="69"/>
        <v>0</v>
      </c>
      <c r="BL240" s="82" t="s">
        <v>178</v>
      </c>
      <c r="BM240" s="172" t="s">
        <v>2328</v>
      </c>
    </row>
    <row r="241" spans="1:65" s="92" customFormat="1" ht="16.5" customHeight="1">
      <c r="A241" s="89"/>
      <c r="B241" s="90"/>
      <c r="C241" s="161" t="s">
        <v>1049</v>
      </c>
      <c r="D241" s="161" t="s">
        <v>173</v>
      </c>
      <c r="E241" s="162" t="s">
        <v>2329</v>
      </c>
      <c r="F241" s="163" t="s">
        <v>2330</v>
      </c>
      <c r="G241" s="164" t="s">
        <v>1866</v>
      </c>
      <c r="H241" s="165">
        <v>2</v>
      </c>
      <c r="I241" s="75"/>
      <c r="J241" s="166">
        <f t="shared" si="60"/>
        <v>0</v>
      </c>
      <c r="K241" s="163" t="s">
        <v>3</v>
      </c>
      <c r="L241" s="90"/>
      <c r="M241" s="167" t="s">
        <v>3</v>
      </c>
      <c r="N241" s="168" t="s">
        <v>47</v>
      </c>
      <c r="O241" s="169"/>
      <c r="P241" s="170">
        <f t="shared" si="61"/>
        <v>0</v>
      </c>
      <c r="Q241" s="170">
        <v>0</v>
      </c>
      <c r="R241" s="170">
        <f t="shared" si="62"/>
        <v>0</v>
      </c>
      <c r="S241" s="170">
        <v>0</v>
      </c>
      <c r="T241" s="171">
        <f t="shared" si="63"/>
        <v>0</v>
      </c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R241" s="172" t="s">
        <v>178</v>
      </c>
      <c r="AT241" s="172" t="s">
        <v>173</v>
      </c>
      <c r="AU241" s="172" t="s">
        <v>83</v>
      </c>
      <c r="AY241" s="82" t="s">
        <v>171</v>
      </c>
      <c r="BE241" s="173">
        <f t="shared" si="64"/>
        <v>0</v>
      </c>
      <c r="BF241" s="173">
        <f t="shared" si="65"/>
        <v>0</v>
      </c>
      <c r="BG241" s="173">
        <f t="shared" si="66"/>
        <v>0</v>
      </c>
      <c r="BH241" s="173">
        <f t="shared" si="67"/>
        <v>0</v>
      </c>
      <c r="BI241" s="173">
        <f t="shared" si="68"/>
        <v>0</v>
      </c>
      <c r="BJ241" s="82" t="s">
        <v>179</v>
      </c>
      <c r="BK241" s="173">
        <f t="shared" si="69"/>
        <v>0</v>
      </c>
      <c r="BL241" s="82" t="s">
        <v>178</v>
      </c>
      <c r="BM241" s="172" t="s">
        <v>2331</v>
      </c>
    </row>
    <row r="242" spans="1:65" s="92" customFormat="1" ht="16.5" customHeight="1">
      <c r="A242" s="89"/>
      <c r="B242" s="90"/>
      <c r="C242" s="161" t="s">
        <v>1054</v>
      </c>
      <c r="D242" s="161" t="s">
        <v>173</v>
      </c>
      <c r="E242" s="162" t="s">
        <v>2332</v>
      </c>
      <c r="F242" s="163" t="s">
        <v>2333</v>
      </c>
      <c r="G242" s="164" t="s">
        <v>1866</v>
      </c>
      <c r="H242" s="165">
        <v>1</v>
      </c>
      <c r="I242" s="75"/>
      <c r="J242" s="166">
        <f t="shared" si="60"/>
        <v>0</v>
      </c>
      <c r="K242" s="163" t="s">
        <v>3</v>
      </c>
      <c r="L242" s="90"/>
      <c r="M242" s="167" t="s">
        <v>3</v>
      </c>
      <c r="N242" s="168" t="s">
        <v>47</v>
      </c>
      <c r="O242" s="169"/>
      <c r="P242" s="170">
        <f t="shared" si="61"/>
        <v>0</v>
      </c>
      <c r="Q242" s="170">
        <v>0</v>
      </c>
      <c r="R242" s="170">
        <f t="shared" si="62"/>
        <v>0</v>
      </c>
      <c r="S242" s="170">
        <v>0</v>
      </c>
      <c r="T242" s="171">
        <f t="shared" si="63"/>
        <v>0</v>
      </c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R242" s="172" t="s">
        <v>178</v>
      </c>
      <c r="AT242" s="172" t="s">
        <v>173</v>
      </c>
      <c r="AU242" s="172" t="s">
        <v>83</v>
      </c>
      <c r="AY242" s="82" t="s">
        <v>171</v>
      </c>
      <c r="BE242" s="173">
        <f t="shared" si="64"/>
        <v>0</v>
      </c>
      <c r="BF242" s="173">
        <f t="shared" si="65"/>
        <v>0</v>
      </c>
      <c r="BG242" s="173">
        <f t="shared" si="66"/>
        <v>0</v>
      </c>
      <c r="BH242" s="173">
        <f t="shared" si="67"/>
        <v>0</v>
      </c>
      <c r="BI242" s="173">
        <f t="shared" si="68"/>
        <v>0</v>
      </c>
      <c r="BJ242" s="82" t="s">
        <v>179</v>
      </c>
      <c r="BK242" s="173">
        <f t="shared" si="69"/>
        <v>0</v>
      </c>
      <c r="BL242" s="82" t="s">
        <v>178</v>
      </c>
      <c r="BM242" s="172" t="s">
        <v>2334</v>
      </c>
    </row>
    <row r="243" spans="1:65" s="92" customFormat="1" ht="16.5" customHeight="1">
      <c r="A243" s="89"/>
      <c r="B243" s="90"/>
      <c r="C243" s="161" t="s">
        <v>1057</v>
      </c>
      <c r="D243" s="161" t="s">
        <v>173</v>
      </c>
      <c r="E243" s="162" t="s">
        <v>2335</v>
      </c>
      <c r="F243" s="163" t="s">
        <v>2336</v>
      </c>
      <c r="G243" s="164" t="s">
        <v>1866</v>
      </c>
      <c r="H243" s="165">
        <v>2</v>
      </c>
      <c r="I243" s="75"/>
      <c r="J243" s="166">
        <f t="shared" si="60"/>
        <v>0</v>
      </c>
      <c r="K243" s="163" t="s">
        <v>3</v>
      </c>
      <c r="L243" s="90"/>
      <c r="M243" s="167" t="s">
        <v>3</v>
      </c>
      <c r="N243" s="168" t="s">
        <v>47</v>
      </c>
      <c r="O243" s="169"/>
      <c r="P243" s="170">
        <f t="shared" si="61"/>
        <v>0</v>
      </c>
      <c r="Q243" s="170">
        <v>0</v>
      </c>
      <c r="R243" s="170">
        <f t="shared" si="62"/>
        <v>0</v>
      </c>
      <c r="S243" s="170">
        <v>0</v>
      </c>
      <c r="T243" s="171">
        <f t="shared" si="63"/>
        <v>0</v>
      </c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R243" s="172" t="s">
        <v>178</v>
      </c>
      <c r="AT243" s="172" t="s">
        <v>173</v>
      </c>
      <c r="AU243" s="172" t="s">
        <v>83</v>
      </c>
      <c r="AY243" s="82" t="s">
        <v>171</v>
      </c>
      <c r="BE243" s="173">
        <f t="shared" si="64"/>
        <v>0</v>
      </c>
      <c r="BF243" s="173">
        <f t="shared" si="65"/>
        <v>0</v>
      </c>
      <c r="BG243" s="173">
        <f t="shared" si="66"/>
        <v>0</v>
      </c>
      <c r="BH243" s="173">
        <f t="shared" si="67"/>
        <v>0</v>
      </c>
      <c r="BI243" s="173">
        <f t="shared" si="68"/>
        <v>0</v>
      </c>
      <c r="BJ243" s="82" t="s">
        <v>179</v>
      </c>
      <c r="BK243" s="173">
        <f t="shared" si="69"/>
        <v>0</v>
      </c>
      <c r="BL243" s="82" t="s">
        <v>178</v>
      </c>
      <c r="BM243" s="172" t="s">
        <v>2337</v>
      </c>
    </row>
    <row r="244" spans="1:65" s="92" customFormat="1" ht="16.5" customHeight="1">
      <c r="A244" s="89"/>
      <c r="B244" s="90"/>
      <c r="C244" s="161" t="s">
        <v>2303</v>
      </c>
      <c r="D244" s="161" t="s">
        <v>173</v>
      </c>
      <c r="E244" s="162" t="s">
        <v>2338</v>
      </c>
      <c r="F244" s="163" t="s">
        <v>2339</v>
      </c>
      <c r="G244" s="164" t="s">
        <v>1866</v>
      </c>
      <c r="H244" s="165">
        <v>1</v>
      </c>
      <c r="I244" s="75"/>
      <c r="J244" s="166">
        <f aca="true" t="shared" si="70" ref="J244:J265">ROUND(I244*H244,2)</f>
        <v>0</v>
      </c>
      <c r="K244" s="163" t="s">
        <v>3</v>
      </c>
      <c r="L244" s="90"/>
      <c r="M244" s="167" t="s">
        <v>3</v>
      </c>
      <c r="N244" s="168" t="s">
        <v>47</v>
      </c>
      <c r="O244" s="169"/>
      <c r="P244" s="170">
        <f aca="true" t="shared" si="71" ref="P244:P265">O244*H244</f>
        <v>0</v>
      </c>
      <c r="Q244" s="170">
        <v>0</v>
      </c>
      <c r="R244" s="170">
        <f aca="true" t="shared" si="72" ref="R244:R265">Q244*H244</f>
        <v>0</v>
      </c>
      <c r="S244" s="170">
        <v>0</v>
      </c>
      <c r="T244" s="171">
        <f aca="true" t="shared" si="73" ref="T244:T265">S244*H244</f>
        <v>0</v>
      </c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R244" s="172" t="s">
        <v>178</v>
      </c>
      <c r="AT244" s="172" t="s">
        <v>173</v>
      </c>
      <c r="AU244" s="172" t="s">
        <v>83</v>
      </c>
      <c r="AY244" s="82" t="s">
        <v>171</v>
      </c>
      <c r="BE244" s="173">
        <f aca="true" t="shared" si="74" ref="BE244:BE265">IF(N244="základní",J244,0)</f>
        <v>0</v>
      </c>
      <c r="BF244" s="173">
        <f aca="true" t="shared" si="75" ref="BF244:BF265">IF(N244="snížená",J244,0)</f>
        <v>0</v>
      </c>
      <c r="BG244" s="173">
        <f aca="true" t="shared" si="76" ref="BG244:BG265">IF(N244="zákl. přenesená",J244,0)</f>
        <v>0</v>
      </c>
      <c r="BH244" s="173">
        <f aca="true" t="shared" si="77" ref="BH244:BH265">IF(N244="sníž. přenesená",J244,0)</f>
        <v>0</v>
      </c>
      <c r="BI244" s="173">
        <f aca="true" t="shared" si="78" ref="BI244:BI265">IF(N244="nulová",J244,0)</f>
        <v>0</v>
      </c>
      <c r="BJ244" s="82" t="s">
        <v>179</v>
      </c>
      <c r="BK244" s="173">
        <f aca="true" t="shared" si="79" ref="BK244:BK265">ROUND(I244*H244,2)</f>
        <v>0</v>
      </c>
      <c r="BL244" s="82" t="s">
        <v>178</v>
      </c>
      <c r="BM244" s="172" t="s">
        <v>2340</v>
      </c>
    </row>
    <row r="245" spans="1:65" s="92" customFormat="1" ht="16.5" customHeight="1">
      <c r="A245" s="89"/>
      <c r="B245" s="90"/>
      <c r="C245" s="161" t="s">
        <v>1074</v>
      </c>
      <c r="D245" s="161" t="s">
        <v>173</v>
      </c>
      <c r="E245" s="162" t="s">
        <v>2341</v>
      </c>
      <c r="F245" s="163" t="s">
        <v>2342</v>
      </c>
      <c r="G245" s="164" t="s">
        <v>1866</v>
      </c>
      <c r="H245" s="165">
        <v>1</v>
      </c>
      <c r="I245" s="75"/>
      <c r="J245" s="166">
        <f t="shared" si="70"/>
        <v>0</v>
      </c>
      <c r="K245" s="163" t="s">
        <v>3</v>
      </c>
      <c r="L245" s="90"/>
      <c r="M245" s="167" t="s">
        <v>3</v>
      </c>
      <c r="N245" s="168" t="s">
        <v>47</v>
      </c>
      <c r="O245" s="169"/>
      <c r="P245" s="170">
        <f t="shared" si="71"/>
        <v>0</v>
      </c>
      <c r="Q245" s="170">
        <v>0</v>
      </c>
      <c r="R245" s="170">
        <f t="shared" si="72"/>
        <v>0</v>
      </c>
      <c r="S245" s="170">
        <v>0</v>
      </c>
      <c r="T245" s="171">
        <f t="shared" si="73"/>
        <v>0</v>
      </c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R245" s="172" t="s">
        <v>178</v>
      </c>
      <c r="AT245" s="172" t="s">
        <v>173</v>
      </c>
      <c r="AU245" s="172" t="s">
        <v>83</v>
      </c>
      <c r="AY245" s="82" t="s">
        <v>171</v>
      </c>
      <c r="BE245" s="173">
        <f t="shared" si="74"/>
        <v>0</v>
      </c>
      <c r="BF245" s="173">
        <f t="shared" si="75"/>
        <v>0</v>
      </c>
      <c r="BG245" s="173">
        <f t="shared" si="76"/>
        <v>0</v>
      </c>
      <c r="BH245" s="173">
        <f t="shared" si="77"/>
        <v>0</v>
      </c>
      <c r="BI245" s="173">
        <f t="shared" si="78"/>
        <v>0</v>
      </c>
      <c r="BJ245" s="82" t="s">
        <v>179</v>
      </c>
      <c r="BK245" s="173">
        <f t="shared" si="79"/>
        <v>0</v>
      </c>
      <c r="BL245" s="82" t="s">
        <v>178</v>
      </c>
      <c r="BM245" s="172" t="s">
        <v>2343</v>
      </c>
    </row>
    <row r="246" spans="1:65" s="92" customFormat="1" ht="16.5" customHeight="1">
      <c r="A246" s="89"/>
      <c r="B246" s="90"/>
      <c r="C246" s="161" t="s">
        <v>2308</v>
      </c>
      <c r="D246" s="161" t="s">
        <v>173</v>
      </c>
      <c r="E246" s="162" t="s">
        <v>2344</v>
      </c>
      <c r="F246" s="163" t="s">
        <v>2345</v>
      </c>
      <c r="G246" s="164" t="s">
        <v>1866</v>
      </c>
      <c r="H246" s="165">
        <v>1</v>
      </c>
      <c r="I246" s="75"/>
      <c r="J246" s="166">
        <f t="shared" si="70"/>
        <v>0</v>
      </c>
      <c r="K246" s="163" t="s">
        <v>3</v>
      </c>
      <c r="L246" s="90"/>
      <c r="M246" s="167" t="s">
        <v>3</v>
      </c>
      <c r="N246" s="168" t="s">
        <v>47</v>
      </c>
      <c r="O246" s="169"/>
      <c r="P246" s="170">
        <f t="shared" si="71"/>
        <v>0</v>
      </c>
      <c r="Q246" s="170">
        <v>0</v>
      </c>
      <c r="R246" s="170">
        <f t="shared" si="72"/>
        <v>0</v>
      </c>
      <c r="S246" s="170">
        <v>0</v>
      </c>
      <c r="T246" s="171">
        <f t="shared" si="73"/>
        <v>0</v>
      </c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R246" s="172" t="s">
        <v>178</v>
      </c>
      <c r="AT246" s="172" t="s">
        <v>173</v>
      </c>
      <c r="AU246" s="172" t="s">
        <v>83</v>
      </c>
      <c r="AY246" s="82" t="s">
        <v>171</v>
      </c>
      <c r="BE246" s="173">
        <f t="shared" si="74"/>
        <v>0</v>
      </c>
      <c r="BF246" s="173">
        <f t="shared" si="75"/>
        <v>0</v>
      </c>
      <c r="BG246" s="173">
        <f t="shared" si="76"/>
        <v>0</v>
      </c>
      <c r="BH246" s="173">
        <f t="shared" si="77"/>
        <v>0</v>
      </c>
      <c r="BI246" s="173">
        <f t="shared" si="78"/>
        <v>0</v>
      </c>
      <c r="BJ246" s="82" t="s">
        <v>179</v>
      </c>
      <c r="BK246" s="173">
        <f t="shared" si="79"/>
        <v>0</v>
      </c>
      <c r="BL246" s="82" t="s">
        <v>178</v>
      </c>
      <c r="BM246" s="172" t="s">
        <v>2346</v>
      </c>
    </row>
    <row r="247" spans="1:65" s="92" customFormat="1" ht="16.5" customHeight="1">
      <c r="A247" s="89"/>
      <c r="B247" s="90"/>
      <c r="C247" s="161" t="s">
        <v>1083</v>
      </c>
      <c r="D247" s="161" t="s">
        <v>173</v>
      </c>
      <c r="E247" s="162" t="s">
        <v>2347</v>
      </c>
      <c r="F247" s="163" t="s">
        <v>2348</v>
      </c>
      <c r="G247" s="164" t="s">
        <v>1866</v>
      </c>
      <c r="H247" s="165">
        <v>1</v>
      </c>
      <c r="I247" s="75"/>
      <c r="J247" s="166">
        <f t="shared" si="70"/>
        <v>0</v>
      </c>
      <c r="K247" s="163" t="s">
        <v>3</v>
      </c>
      <c r="L247" s="90"/>
      <c r="M247" s="167" t="s">
        <v>3</v>
      </c>
      <c r="N247" s="168" t="s">
        <v>47</v>
      </c>
      <c r="O247" s="169"/>
      <c r="P247" s="170">
        <f t="shared" si="71"/>
        <v>0</v>
      </c>
      <c r="Q247" s="170">
        <v>0</v>
      </c>
      <c r="R247" s="170">
        <f t="shared" si="72"/>
        <v>0</v>
      </c>
      <c r="S247" s="170">
        <v>0</v>
      </c>
      <c r="T247" s="171">
        <f t="shared" si="73"/>
        <v>0</v>
      </c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R247" s="172" t="s">
        <v>178</v>
      </c>
      <c r="AT247" s="172" t="s">
        <v>173</v>
      </c>
      <c r="AU247" s="172" t="s">
        <v>83</v>
      </c>
      <c r="AY247" s="82" t="s">
        <v>171</v>
      </c>
      <c r="BE247" s="173">
        <f t="shared" si="74"/>
        <v>0</v>
      </c>
      <c r="BF247" s="173">
        <f t="shared" si="75"/>
        <v>0</v>
      </c>
      <c r="BG247" s="173">
        <f t="shared" si="76"/>
        <v>0</v>
      </c>
      <c r="BH247" s="173">
        <f t="shared" si="77"/>
        <v>0</v>
      </c>
      <c r="BI247" s="173">
        <f t="shared" si="78"/>
        <v>0</v>
      </c>
      <c r="BJ247" s="82" t="s">
        <v>179</v>
      </c>
      <c r="BK247" s="173">
        <f t="shared" si="79"/>
        <v>0</v>
      </c>
      <c r="BL247" s="82" t="s">
        <v>178</v>
      </c>
      <c r="BM247" s="172" t="s">
        <v>2349</v>
      </c>
    </row>
    <row r="248" spans="1:65" s="92" customFormat="1" ht="16.5" customHeight="1">
      <c r="A248" s="89"/>
      <c r="B248" s="90"/>
      <c r="C248" s="161" t="s">
        <v>2313</v>
      </c>
      <c r="D248" s="161" t="s">
        <v>173</v>
      </c>
      <c r="E248" s="162" t="s">
        <v>2350</v>
      </c>
      <c r="F248" s="163" t="s">
        <v>2351</v>
      </c>
      <c r="G248" s="164" t="s">
        <v>1866</v>
      </c>
      <c r="H248" s="165">
        <v>1</v>
      </c>
      <c r="I248" s="75"/>
      <c r="J248" s="166">
        <f t="shared" si="70"/>
        <v>0</v>
      </c>
      <c r="K248" s="163" t="s">
        <v>3</v>
      </c>
      <c r="L248" s="90"/>
      <c r="M248" s="167" t="s">
        <v>3</v>
      </c>
      <c r="N248" s="168" t="s">
        <v>47</v>
      </c>
      <c r="O248" s="169"/>
      <c r="P248" s="170">
        <f t="shared" si="71"/>
        <v>0</v>
      </c>
      <c r="Q248" s="170">
        <v>0</v>
      </c>
      <c r="R248" s="170">
        <f t="shared" si="72"/>
        <v>0</v>
      </c>
      <c r="S248" s="170">
        <v>0</v>
      </c>
      <c r="T248" s="171">
        <f t="shared" si="73"/>
        <v>0</v>
      </c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R248" s="172" t="s">
        <v>178</v>
      </c>
      <c r="AT248" s="172" t="s">
        <v>173</v>
      </c>
      <c r="AU248" s="172" t="s">
        <v>83</v>
      </c>
      <c r="AY248" s="82" t="s">
        <v>171</v>
      </c>
      <c r="BE248" s="173">
        <f t="shared" si="74"/>
        <v>0</v>
      </c>
      <c r="BF248" s="173">
        <f t="shared" si="75"/>
        <v>0</v>
      </c>
      <c r="BG248" s="173">
        <f t="shared" si="76"/>
        <v>0</v>
      </c>
      <c r="BH248" s="173">
        <f t="shared" si="77"/>
        <v>0</v>
      </c>
      <c r="BI248" s="173">
        <f t="shared" si="78"/>
        <v>0</v>
      </c>
      <c r="BJ248" s="82" t="s">
        <v>179</v>
      </c>
      <c r="BK248" s="173">
        <f t="shared" si="79"/>
        <v>0</v>
      </c>
      <c r="BL248" s="82" t="s">
        <v>178</v>
      </c>
      <c r="BM248" s="172" t="s">
        <v>2352</v>
      </c>
    </row>
    <row r="249" spans="1:65" s="92" customFormat="1" ht="16.5" customHeight="1">
      <c r="A249" s="89"/>
      <c r="B249" s="90"/>
      <c r="C249" s="161" t="s">
        <v>1092</v>
      </c>
      <c r="D249" s="161" t="s">
        <v>173</v>
      </c>
      <c r="E249" s="162" t="s">
        <v>2353</v>
      </c>
      <c r="F249" s="163" t="s">
        <v>2354</v>
      </c>
      <c r="G249" s="164" t="s">
        <v>1866</v>
      </c>
      <c r="H249" s="165">
        <v>1</v>
      </c>
      <c r="I249" s="75"/>
      <c r="J249" s="166">
        <f t="shared" si="70"/>
        <v>0</v>
      </c>
      <c r="K249" s="163" t="s">
        <v>3</v>
      </c>
      <c r="L249" s="90"/>
      <c r="M249" s="167" t="s">
        <v>3</v>
      </c>
      <c r="N249" s="168" t="s">
        <v>47</v>
      </c>
      <c r="O249" s="169"/>
      <c r="P249" s="170">
        <f t="shared" si="71"/>
        <v>0</v>
      </c>
      <c r="Q249" s="170">
        <v>0</v>
      </c>
      <c r="R249" s="170">
        <f t="shared" si="72"/>
        <v>0</v>
      </c>
      <c r="S249" s="170">
        <v>0</v>
      </c>
      <c r="T249" s="171">
        <f t="shared" si="73"/>
        <v>0</v>
      </c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R249" s="172" t="s">
        <v>178</v>
      </c>
      <c r="AT249" s="172" t="s">
        <v>173</v>
      </c>
      <c r="AU249" s="172" t="s">
        <v>83</v>
      </c>
      <c r="AY249" s="82" t="s">
        <v>171</v>
      </c>
      <c r="BE249" s="173">
        <f t="shared" si="74"/>
        <v>0</v>
      </c>
      <c r="BF249" s="173">
        <f t="shared" si="75"/>
        <v>0</v>
      </c>
      <c r="BG249" s="173">
        <f t="shared" si="76"/>
        <v>0</v>
      </c>
      <c r="BH249" s="173">
        <f t="shared" si="77"/>
        <v>0</v>
      </c>
      <c r="BI249" s="173">
        <f t="shared" si="78"/>
        <v>0</v>
      </c>
      <c r="BJ249" s="82" t="s">
        <v>179</v>
      </c>
      <c r="BK249" s="173">
        <f t="shared" si="79"/>
        <v>0</v>
      </c>
      <c r="BL249" s="82" t="s">
        <v>178</v>
      </c>
      <c r="BM249" s="172" t="s">
        <v>2355</v>
      </c>
    </row>
    <row r="250" spans="1:65" s="92" customFormat="1" ht="16.5" customHeight="1">
      <c r="A250" s="89"/>
      <c r="B250" s="90"/>
      <c r="C250" s="161" t="s">
        <v>1097</v>
      </c>
      <c r="D250" s="161" t="s">
        <v>173</v>
      </c>
      <c r="E250" s="162" t="s">
        <v>2356</v>
      </c>
      <c r="F250" s="163" t="s">
        <v>2357</v>
      </c>
      <c r="G250" s="164" t="s">
        <v>1866</v>
      </c>
      <c r="H250" s="165">
        <v>7</v>
      </c>
      <c r="I250" s="75"/>
      <c r="J250" s="166">
        <f t="shared" si="70"/>
        <v>0</v>
      </c>
      <c r="K250" s="163" t="s">
        <v>3</v>
      </c>
      <c r="L250" s="90"/>
      <c r="M250" s="167" t="s">
        <v>3</v>
      </c>
      <c r="N250" s="168" t="s">
        <v>47</v>
      </c>
      <c r="O250" s="169"/>
      <c r="P250" s="170">
        <f t="shared" si="71"/>
        <v>0</v>
      </c>
      <c r="Q250" s="170">
        <v>0</v>
      </c>
      <c r="R250" s="170">
        <f t="shared" si="72"/>
        <v>0</v>
      </c>
      <c r="S250" s="170">
        <v>0</v>
      </c>
      <c r="T250" s="171">
        <f t="shared" si="73"/>
        <v>0</v>
      </c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R250" s="172" t="s">
        <v>178</v>
      </c>
      <c r="AT250" s="172" t="s">
        <v>173</v>
      </c>
      <c r="AU250" s="172" t="s">
        <v>83</v>
      </c>
      <c r="AY250" s="82" t="s">
        <v>171</v>
      </c>
      <c r="BE250" s="173">
        <f t="shared" si="74"/>
        <v>0</v>
      </c>
      <c r="BF250" s="173">
        <f t="shared" si="75"/>
        <v>0</v>
      </c>
      <c r="BG250" s="173">
        <f t="shared" si="76"/>
        <v>0</v>
      </c>
      <c r="BH250" s="173">
        <f t="shared" si="77"/>
        <v>0</v>
      </c>
      <c r="BI250" s="173">
        <f t="shared" si="78"/>
        <v>0</v>
      </c>
      <c r="BJ250" s="82" t="s">
        <v>179</v>
      </c>
      <c r="BK250" s="173">
        <f t="shared" si="79"/>
        <v>0</v>
      </c>
      <c r="BL250" s="82" t="s">
        <v>178</v>
      </c>
      <c r="BM250" s="172" t="s">
        <v>2358</v>
      </c>
    </row>
    <row r="251" spans="1:65" s="92" customFormat="1" ht="16.5" customHeight="1">
      <c r="A251" s="89"/>
      <c r="B251" s="90"/>
      <c r="C251" s="161" t="s">
        <v>1102</v>
      </c>
      <c r="D251" s="161" t="s">
        <v>173</v>
      </c>
      <c r="E251" s="162" t="s">
        <v>2359</v>
      </c>
      <c r="F251" s="163" t="s">
        <v>2027</v>
      </c>
      <c r="G251" s="164" t="s">
        <v>256</v>
      </c>
      <c r="H251" s="165">
        <v>350</v>
      </c>
      <c r="I251" s="75"/>
      <c r="J251" s="166">
        <f t="shared" si="70"/>
        <v>0</v>
      </c>
      <c r="K251" s="163" t="s">
        <v>3</v>
      </c>
      <c r="L251" s="90"/>
      <c r="M251" s="167" t="s">
        <v>3</v>
      </c>
      <c r="N251" s="168" t="s">
        <v>47</v>
      </c>
      <c r="O251" s="169"/>
      <c r="P251" s="170">
        <f t="shared" si="71"/>
        <v>0</v>
      </c>
      <c r="Q251" s="170">
        <v>0</v>
      </c>
      <c r="R251" s="170">
        <f t="shared" si="72"/>
        <v>0</v>
      </c>
      <c r="S251" s="170">
        <v>0</v>
      </c>
      <c r="T251" s="171">
        <f t="shared" si="73"/>
        <v>0</v>
      </c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R251" s="172" t="s">
        <v>178</v>
      </c>
      <c r="AT251" s="172" t="s">
        <v>173</v>
      </c>
      <c r="AU251" s="172" t="s">
        <v>83</v>
      </c>
      <c r="AY251" s="82" t="s">
        <v>171</v>
      </c>
      <c r="BE251" s="173">
        <f t="shared" si="74"/>
        <v>0</v>
      </c>
      <c r="BF251" s="173">
        <f t="shared" si="75"/>
        <v>0</v>
      </c>
      <c r="BG251" s="173">
        <f t="shared" si="76"/>
        <v>0</v>
      </c>
      <c r="BH251" s="173">
        <f t="shared" si="77"/>
        <v>0</v>
      </c>
      <c r="BI251" s="173">
        <f t="shared" si="78"/>
        <v>0</v>
      </c>
      <c r="BJ251" s="82" t="s">
        <v>179</v>
      </c>
      <c r="BK251" s="173">
        <f t="shared" si="79"/>
        <v>0</v>
      </c>
      <c r="BL251" s="82" t="s">
        <v>178</v>
      </c>
      <c r="BM251" s="172" t="s">
        <v>2360</v>
      </c>
    </row>
    <row r="252" spans="1:65" s="92" customFormat="1" ht="16.5" customHeight="1">
      <c r="A252" s="89"/>
      <c r="B252" s="90"/>
      <c r="C252" s="161" t="s">
        <v>1106</v>
      </c>
      <c r="D252" s="161" t="s">
        <v>173</v>
      </c>
      <c r="E252" s="162" t="s">
        <v>2361</v>
      </c>
      <c r="F252" s="163" t="s">
        <v>2362</v>
      </c>
      <c r="G252" s="164" t="s">
        <v>1866</v>
      </c>
      <c r="H252" s="165">
        <v>2</v>
      </c>
      <c r="I252" s="75"/>
      <c r="J252" s="166">
        <f t="shared" si="70"/>
        <v>0</v>
      </c>
      <c r="K252" s="163" t="s">
        <v>3</v>
      </c>
      <c r="L252" s="90"/>
      <c r="M252" s="167" t="s">
        <v>3</v>
      </c>
      <c r="N252" s="168" t="s">
        <v>47</v>
      </c>
      <c r="O252" s="169"/>
      <c r="P252" s="170">
        <f t="shared" si="71"/>
        <v>0</v>
      </c>
      <c r="Q252" s="170">
        <v>0</v>
      </c>
      <c r="R252" s="170">
        <f t="shared" si="72"/>
        <v>0</v>
      </c>
      <c r="S252" s="170">
        <v>0</v>
      </c>
      <c r="T252" s="171">
        <f t="shared" si="73"/>
        <v>0</v>
      </c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R252" s="172" t="s">
        <v>178</v>
      </c>
      <c r="AT252" s="172" t="s">
        <v>173</v>
      </c>
      <c r="AU252" s="172" t="s">
        <v>83</v>
      </c>
      <c r="AY252" s="82" t="s">
        <v>171</v>
      </c>
      <c r="BE252" s="173">
        <f t="shared" si="74"/>
        <v>0</v>
      </c>
      <c r="BF252" s="173">
        <f t="shared" si="75"/>
        <v>0</v>
      </c>
      <c r="BG252" s="173">
        <f t="shared" si="76"/>
        <v>0</v>
      </c>
      <c r="BH252" s="173">
        <f t="shared" si="77"/>
        <v>0</v>
      </c>
      <c r="BI252" s="173">
        <f t="shared" si="78"/>
        <v>0</v>
      </c>
      <c r="BJ252" s="82" t="s">
        <v>179</v>
      </c>
      <c r="BK252" s="173">
        <f t="shared" si="79"/>
        <v>0</v>
      </c>
      <c r="BL252" s="82" t="s">
        <v>178</v>
      </c>
      <c r="BM252" s="172" t="s">
        <v>2363</v>
      </c>
    </row>
    <row r="253" spans="1:65" s="92" customFormat="1" ht="16.5" customHeight="1">
      <c r="A253" s="89"/>
      <c r="B253" s="90"/>
      <c r="C253" s="161" t="s">
        <v>1110</v>
      </c>
      <c r="D253" s="161" t="s">
        <v>173</v>
      </c>
      <c r="E253" s="162" t="s">
        <v>2364</v>
      </c>
      <c r="F253" s="163" t="s">
        <v>2365</v>
      </c>
      <c r="G253" s="164" t="s">
        <v>1866</v>
      </c>
      <c r="H253" s="165">
        <v>4</v>
      </c>
      <c r="I253" s="75"/>
      <c r="J253" s="166">
        <f t="shared" si="70"/>
        <v>0</v>
      </c>
      <c r="K253" s="163" t="s">
        <v>3</v>
      </c>
      <c r="L253" s="90"/>
      <c r="M253" s="167" t="s">
        <v>3</v>
      </c>
      <c r="N253" s="168" t="s">
        <v>47</v>
      </c>
      <c r="O253" s="169"/>
      <c r="P253" s="170">
        <f t="shared" si="71"/>
        <v>0</v>
      </c>
      <c r="Q253" s="170">
        <v>0</v>
      </c>
      <c r="R253" s="170">
        <f t="shared" si="72"/>
        <v>0</v>
      </c>
      <c r="S253" s="170">
        <v>0</v>
      </c>
      <c r="T253" s="171">
        <f t="shared" si="73"/>
        <v>0</v>
      </c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R253" s="172" t="s">
        <v>178</v>
      </c>
      <c r="AT253" s="172" t="s">
        <v>173</v>
      </c>
      <c r="AU253" s="172" t="s">
        <v>83</v>
      </c>
      <c r="AY253" s="82" t="s">
        <v>171</v>
      </c>
      <c r="BE253" s="173">
        <f t="shared" si="74"/>
        <v>0</v>
      </c>
      <c r="BF253" s="173">
        <f t="shared" si="75"/>
        <v>0</v>
      </c>
      <c r="BG253" s="173">
        <f t="shared" si="76"/>
        <v>0</v>
      </c>
      <c r="BH253" s="173">
        <f t="shared" si="77"/>
        <v>0</v>
      </c>
      <c r="BI253" s="173">
        <f t="shared" si="78"/>
        <v>0</v>
      </c>
      <c r="BJ253" s="82" t="s">
        <v>179</v>
      </c>
      <c r="BK253" s="173">
        <f t="shared" si="79"/>
        <v>0</v>
      </c>
      <c r="BL253" s="82" t="s">
        <v>178</v>
      </c>
      <c r="BM253" s="172" t="s">
        <v>2366</v>
      </c>
    </row>
    <row r="254" spans="1:65" s="92" customFormat="1" ht="16.5" customHeight="1">
      <c r="A254" s="89"/>
      <c r="B254" s="90"/>
      <c r="C254" s="161" t="s">
        <v>1116</v>
      </c>
      <c r="D254" s="161" t="s">
        <v>173</v>
      </c>
      <c r="E254" s="162" t="s">
        <v>2367</v>
      </c>
      <c r="F254" s="163" t="s">
        <v>2368</v>
      </c>
      <c r="G254" s="164" t="s">
        <v>1866</v>
      </c>
      <c r="H254" s="165">
        <v>1</v>
      </c>
      <c r="I254" s="75"/>
      <c r="J254" s="166">
        <f t="shared" si="70"/>
        <v>0</v>
      </c>
      <c r="K254" s="163" t="s">
        <v>3</v>
      </c>
      <c r="L254" s="90"/>
      <c r="M254" s="167" t="s">
        <v>3</v>
      </c>
      <c r="N254" s="168" t="s">
        <v>47</v>
      </c>
      <c r="O254" s="169"/>
      <c r="P254" s="170">
        <f t="shared" si="71"/>
        <v>0</v>
      </c>
      <c r="Q254" s="170">
        <v>0</v>
      </c>
      <c r="R254" s="170">
        <f t="shared" si="72"/>
        <v>0</v>
      </c>
      <c r="S254" s="170">
        <v>0</v>
      </c>
      <c r="T254" s="171">
        <f t="shared" si="73"/>
        <v>0</v>
      </c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R254" s="172" t="s">
        <v>178</v>
      </c>
      <c r="AT254" s="172" t="s">
        <v>173</v>
      </c>
      <c r="AU254" s="172" t="s">
        <v>83</v>
      </c>
      <c r="AY254" s="82" t="s">
        <v>171</v>
      </c>
      <c r="BE254" s="173">
        <f t="shared" si="74"/>
        <v>0</v>
      </c>
      <c r="BF254" s="173">
        <f t="shared" si="75"/>
        <v>0</v>
      </c>
      <c r="BG254" s="173">
        <f t="shared" si="76"/>
        <v>0</v>
      </c>
      <c r="BH254" s="173">
        <f t="shared" si="77"/>
        <v>0</v>
      </c>
      <c r="BI254" s="173">
        <f t="shared" si="78"/>
        <v>0</v>
      </c>
      <c r="BJ254" s="82" t="s">
        <v>179</v>
      </c>
      <c r="BK254" s="173">
        <f t="shared" si="79"/>
        <v>0</v>
      </c>
      <c r="BL254" s="82" t="s">
        <v>178</v>
      </c>
      <c r="BM254" s="172" t="s">
        <v>2369</v>
      </c>
    </row>
    <row r="255" spans="1:65" s="92" customFormat="1" ht="16.5" customHeight="1">
      <c r="A255" s="89"/>
      <c r="B255" s="90"/>
      <c r="C255" s="161" t="s">
        <v>1122</v>
      </c>
      <c r="D255" s="161" t="s">
        <v>173</v>
      </c>
      <c r="E255" s="162" t="s">
        <v>2370</v>
      </c>
      <c r="F255" s="163" t="s">
        <v>2371</v>
      </c>
      <c r="G255" s="164" t="s">
        <v>1866</v>
      </c>
      <c r="H255" s="165">
        <v>3</v>
      </c>
      <c r="I255" s="75"/>
      <c r="J255" s="166">
        <f t="shared" si="70"/>
        <v>0</v>
      </c>
      <c r="K255" s="163" t="s">
        <v>3</v>
      </c>
      <c r="L255" s="90"/>
      <c r="M255" s="167" t="s">
        <v>3</v>
      </c>
      <c r="N255" s="168" t="s">
        <v>47</v>
      </c>
      <c r="O255" s="169"/>
      <c r="P255" s="170">
        <f t="shared" si="71"/>
        <v>0</v>
      </c>
      <c r="Q255" s="170">
        <v>0</v>
      </c>
      <c r="R255" s="170">
        <f t="shared" si="72"/>
        <v>0</v>
      </c>
      <c r="S255" s="170">
        <v>0</v>
      </c>
      <c r="T255" s="171">
        <f t="shared" si="73"/>
        <v>0</v>
      </c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R255" s="172" t="s">
        <v>178</v>
      </c>
      <c r="AT255" s="172" t="s">
        <v>173</v>
      </c>
      <c r="AU255" s="172" t="s">
        <v>83</v>
      </c>
      <c r="AY255" s="82" t="s">
        <v>171</v>
      </c>
      <c r="BE255" s="173">
        <f t="shared" si="74"/>
        <v>0</v>
      </c>
      <c r="BF255" s="173">
        <f t="shared" si="75"/>
        <v>0</v>
      </c>
      <c r="BG255" s="173">
        <f t="shared" si="76"/>
        <v>0</v>
      </c>
      <c r="BH255" s="173">
        <f t="shared" si="77"/>
        <v>0</v>
      </c>
      <c r="BI255" s="173">
        <f t="shared" si="78"/>
        <v>0</v>
      </c>
      <c r="BJ255" s="82" t="s">
        <v>179</v>
      </c>
      <c r="BK255" s="173">
        <f t="shared" si="79"/>
        <v>0</v>
      </c>
      <c r="BL255" s="82" t="s">
        <v>178</v>
      </c>
      <c r="BM255" s="172" t="s">
        <v>2372</v>
      </c>
    </row>
    <row r="256" spans="1:65" s="92" customFormat="1" ht="16.5" customHeight="1">
      <c r="A256" s="89"/>
      <c r="B256" s="90"/>
      <c r="C256" s="161" t="s">
        <v>1129</v>
      </c>
      <c r="D256" s="161" t="s">
        <v>173</v>
      </c>
      <c r="E256" s="162" t="s">
        <v>2373</v>
      </c>
      <c r="F256" s="163" t="s">
        <v>2374</v>
      </c>
      <c r="G256" s="164" t="s">
        <v>1866</v>
      </c>
      <c r="H256" s="165">
        <v>9</v>
      </c>
      <c r="I256" s="75"/>
      <c r="J256" s="166">
        <f t="shared" si="70"/>
        <v>0</v>
      </c>
      <c r="K256" s="163" t="s">
        <v>3</v>
      </c>
      <c r="L256" s="90"/>
      <c r="M256" s="167" t="s">
        <v>3</v>
      </c>
      <c r="N256" s="168" t="s">
        <v>47</v>
      </c>
      <c r="O256" s="169"/>
      <c r="P256" s="170">
        <f t="shared" si="71"/>
        <v>0</v>
      </c>
      <c r="Q256" s="170">
        <v>0</v>
      </c>
      <c r="R256" s="170">
        <f t="shared" si="72"/>
        <v>0</v>
      </c>
      <c r="S256" s="170">
        <v>0</v>
      </c>
      <c r="T256" s="171">
        <f t="shared" si="73"/>
        <v>0</v>
      </c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R256" s="172" t="s">
        <v>178</v>
      </c>
      <c r="AT256" s="172" t="s">
        <v>173</v>
      </c>
      <c r="AU256" s="172" t="s">
        <v>83</v>
      </c>
      <c r="AY256" s="82" t="s">
        <v>171</v>
      </c>
      <c r="BE256" s="173">
        <f t="shared" si="74"/>
        <v>0</v>
      </c>
      <c r="BF256" s="173">
        <f t="shared" si="75"/>
        <v>0</v>
      </c>
      <c r="BG256" s="173">
        <f t="shared" si="76"/>
        <v>0</v>
      </c>
      <c r="BH256" s="173">
        <f t="shared" si="77"/>
        <v>0</v>
      </c>
      <c r="BI256" s="173">
        <f t="shared" si="78"/>
        <v>0</v>
      </c>
      <c r="BJ256" s="82" t="s">
        <v>179</v>
      </c>
      <c r="BK256" s="173">
        <f t="shared" si="79"/>
        <v>0</v>
      </c>
      <c r="BL256" s="82" t="s">
        <v>178</v>
      </c>
      <c r="BM256" s="172" t="s">
        <v>2375</v>
      </c>
    </row>
    <row r="257" spans="1:65" s="92" customFormat="1" ht="16.5" customHeight="1">
      <c r="A257" s="89"/>
      <c r="B257" s="90"/>
      <c r="C257" s="161" t="s">
        <v>1135</v>
      </c>
      <c r="D257" s="161" t="s">
        <v>173</v>
      </c>
      <c r="E257" s="162" t="s">
        <v>2376</v>
      </c>
      <c r="F257" s="163" t="s">
        <v>2377</v>
      </c>
      <c r="G257" s="164" t="s">
        <v>1866</v>
      </c>
      <c r="H257" s="165">
        <v>56</v>
      </c>
      <c r="I257" s="75"/>
      <c r="J257" s="166">
        <f t="shared" si="70"/>
        <v>0</v>
      </c>
      <c r="K257" s="163" t="s">
        <v>3</v>
      </c>
      <c r="L257" s="90"/>
      <c r="M257" s="167" t="s">
        <v>3</v>
      </c>
      <c r="N257" s="168" t="s">
        <v>47</v>
      </c>
      <c r="O257" s="169"/>
      <c r="P257" s="170">
        <f t="shared" si="71"/>
        <v>0</v>
      </c>
      <c r="Q257" s="170">
        <v>0</v>
      </c>
      <c r="R257" s="170">
        <f t="shared" si="72"/>
        <v>0</v>
      </c>
      <c r="S257" s="170">
        <v>0</v>
      </c>
      <c r="T257" s="171">
        <f t="shared" si="73"/>
        <v>0</v>
      </c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R257" s="172" t="s">
        <v>178</v>
      </c>
      <c r="AT257" s="172" t="s">
        <v>173</v>
      </c>
      <c r="AU257" s="172" t="s">
        <v>83</v>
      </c>
      <c r="AY257" s="82" t="s">
        <v>171</v>
      </c>
      <c r="BE257" s="173">
        <f t="shared" si="74"/>
        <v>0</v>
      </c>
      <c r="BF257" s="173">
        <f t="shared" si="75"/>
        <v>0</v>
      </c>
      <c r="BG257" s="173">
        <f t="shared" si="76"/>
        <v>0</v>
      </c>
      <c r="BH257" s="173">
        <f t="shared" si="77"/>
        <v>0</v>
      </c>
      <c r="BI257" s="173">
        <f t="shared" si="78"/>
        <v>0</v>
      </c>
      <c r="BJ257" s="82" t="s">
        <v>179</v>
      </c>
      <c r="BK257" s="173">
        <f t="shared" si="79"/>
        <v>0</v>
      </c>
      <c r="BL257" s="82" t="s">
        <v>178</v>
      </c>
      <c r="BM257" s="172" t="s">
        <v>2378</v>
      </c>
    </row>
    <row r="258" spans="1:65" s="92" customFormat="1" ht="16.5" customHeight="1">
      <c r="A258" s="89"/>
      <c r="B258" s="90"/>
      <c r="C258" s="161" t="s">
        <v>1150</v>
      </c>
      <c r="D258" s="161" t="s">
        <v>173</v>
      </c>
      <c r="E258" s="162" t="s">
        <v>2379</v>
      </c>
      <c r="F258" s="163" t="s">
        <v>2380</v>
      </c>
      <c r="G258" s="164" t="s">
        <v>1866</v>
      </c>
      <c r="H258" s="165">
        <v>5</v>
      </c>
      <c r="I258" s="75"/>
      <c r="J258" s="166">
        <f t="shared" si="70"/>
        <v>0</v>
      </c>
      <c r="K258" s="163" t="s">
        <v>3</v>
      </c>
      <c r="L258" s="90"/>
      <c r="M258" s="167" t="s">
        <v>3</v>
      </c>
      <c r="N258" s="168" t="s">
        <v>47</v>
      </c>
      <c r="O258" s="169"/>
      <c r="P258" s="170">
        <f t="shared" si="71"/>
        <v>0</v>
      </c>
      <c r="Q258" s="170">
        <v>0</v>
      </c>
      <c r="R258" s="170">
        <f t="shared" si="72"/>
        <v>0</v>
      </c>
      <c r="S258" s="170">
        <v>0</v>
      </c>
      <c r="T258" s="171">
        <f t="shared" si="73"/>
        <v>0</v>
      </c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R258" s="172" t="s">
        <v>178</v>
      </c>
      <c r="AT258" s="172" t="s">
        <v>173</v>
      </c>
      <c r="AU258" s="172" t="s">
        <v>83</v>
      </c>
      <c r="AY258" s="82" t="s">
        <v>171</v>
      </c>
      <c r="BE258" s="173">
        <f t="shared" si="74"/>
        <v>0</v>
      </c>
      <c r="BF258" s="173">
        <f t="shared" si="75"/>
        <v>0</v>
      </c>
      <c r="BG258" s="173">
        <f t="shared" si="76"/>
        <v>0</v>
      </c>
      <c r="BH258" s="173">
        <f t="shared" si="77"/>
        <v>0</v>
      </c>
      <c r="BI258" s="173">
        <f t="shared" si="78"/>
        <v>0</v>
      </c>
      <c r="BJ258" s="82" t="s">
        <v>179</v>
      </c>
      <c r="BK258" s="173">
        <f t="shared" si="79"/>
        <v>0</v>
      </c>
      <c r="BL258" s="82" t="s">
        <v>178</v>
      </c>
      <c r="BM258" s="172" t="s">
        <v>2381</v>
      </c>
    </row>
    <row r="259" spans="1:65" s="92" customFormat="1" ht="16.5" customHeight="1">
      <c r="A259" s="89"/>
      <c r="B259" s="90"/>
      <c r="C259" s="161" t="s">
        <v>1155</v>
      </c>
      <c r="D259" s="161" t="s">
        <v>173</v>
      </c>
      <c r="E259" s="162" t="s">
        <v>2382</v>
      </c>
      <c r="F259" s="163" t="s">
        <v>2383</v>
      </c>
      <c r="G259" s="164" t="s">
        <v>1866</v>
      </c>
      <c r="H259" s="165">
        <v>1</v>
      </c>
      <c r="I259" s="75"/>
      <c r="J259" s="166">
        <f t="shared" si="70"/>
        <v>0</v>
      </c>
      <c r="K259" s="163" t="s">
        <v>3</v>
      </c>
      <c r="L259" s="90"/>
      <c r="M259" s="167" t="s">
        <v>3</v>
      </c>
      <c r="N259" s="168" t="s">
        <v>47</v>
      </c>
      <c r="O259" s="169"/>
      <c r="P259" s="170">
        <f t="shared" si="71"/>
        <v>0</v>
      </c>
      <c r="Q259" s="170">
        <v>0</v>
      </c>
      <c r="R259" s="170">
        <f t="shared" si="72"/>
        <v>0</v>
      </c>
      <c r="S259" s="170">
        <v>0</v>
      </c>
      <c r="T259" s="171">
        <f t="shared" si="73"/>
        <v>0</v>
      </c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R259" s="172" t="s">
        <v>178</v>
      </c>
      <c r="AT259" s="172" t="s">
        <v>173</v>
      </c>
      <c r="AU259" s="172" t="s">
        <v>83</v>
      </c>
      <c r="AY259" s="82" t="s">
        <v>171</v>
      </c>
      <c r="BE259" s="173">
        <f t="shared" si="74"/>
        <v>0</v>
      </c>
      <c r="BF259" s="173">
        <f t="shared" si="75"/>
        <v>0</v>
      </c>
      <c r="BG259" s="173">
        <f t="shared" si="76"/>
        <v>0</v>
      </c>
      <c r="BH259" s="173">
        <f t="shared" si="77"/>
        <v>0</v>
      </c>
      <c r="BI259" s="173">
        <f t="shared" si="78"/>
        <v>0</v>
      </c>
      <c r="BJ259" s="82" t="s">
        <v>179</v>
      </c>
      <c r="BK259" s="173">
        <f t="shared" si="79"/>
        <v>0</v>
      </c>
      <c r="BL259" s="82" t="s">
        <v>178</v>
      </c>
      <c r="BM259" s="172" t="s">
        <v>2384</v>
      </c>
    </row>
    <row r="260" spans="1:65" s="92" customFormat="1" ht="16.5" customHeight="1">
      <c r="A260" s="89"/>
      <c r="B260" s="90"/>
      <c r="C260" s="161" t="s">
        <v>1169</v>
      </c>
      <c r="D260" s="161" t="s">
        <v>173</v>
      </c>
      <c r="E260" s="162" t="s">
        <v>2385</v>
      </c>
      <c r="F260" s="163" t="s">
        <v>2386</v>
      </c>
      <c r="G260" s="164" t="s">
        <v>1866</v>
      </c>
      <c r="H260" s="165">
        <v>1</v>
      </c>
      <c r="I260" s="75"/>
      <c r="J260" s="166">
        <f t="shared" si="70"/>
        <v>0</v>
      </c>
      <c r="K260" s="163" t="s">
        <v>3</v>
      </c>
      <c r="L260" s="90"/>
      <c r="M260" s="167" t="s">
        <v>3</v>
      </c>
      <c r="N260" s="168" t="s">
        <v>47</v>
      </c>
      <c r="O260" s="169"/>
      <c r="P260" s="170">
        <f t="shared" si="71"/>
        <v>0</v>
      </c>
      <c r="Q260" s="170">
        <v>0</v>
      </c>
      <c r="R260" s="170">
        <f t="shared" si="72"/>
        <v>0</v>
      </c>
      <c r="S260" s="170">
        <v>0</v>
      </c>
      <c r="T260" s="171">
        <f t="shared" si="73"/>
        <v>0</v>
      </c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R260" s="172" t="s">
        <v>178</v>
      </c>
      <c r="AT260" s="172" t="s">
        <v>173</v>
      </c>
      <c r="AU260" s="172" t="s">
        <v>83</v>
      </c>
      <c r="AY260" s="82" t="s">
        <v>171</v>
      </c>
      <c r="BE260" s="173">
        <f t="shared" si="74"/>
        <v>0</v>
      </c>
      <c r="BF260" s="173">
        <f t="shared" si="75"/>
        <v>0</v>
      </c>
      <c r="BG260" s="173">
        <f t="shared" si="76"/>
        <v>0</v>
      </c>
      <c r="BH260" s="173">
        <f t="shared" si="77"/>
        <v>0</v>
      </c>
      <c r="BI260" s="173">
        <f t="shared" si="78"/>
        <v>0</v>
      </c>
      <c r="BJ260" s="82" t="s">
        <v>179</v>
      </c>
      <c r="BK260" s="173">
        <f t="shared" si="79"/>
        <v>0</v>
      </c>
      <c r="BL260" s="82" t="s">
        <v>178</v>
      </c>
      <c r="BM260" s="172" t="s">
        <v>2387</v>
      </c>
    </row>
    <row r="261" spans="1:65" s="92" customFormat="1" ht="16.5" customHeight="1">
      <c r="A261" s="89"/>
      <c r="B261" s="90"/>
      <c r="C261" s="161" t="s">
        <v>1174</v>
      </c>
      <c r="D261" s="161" t="s">
        <v>173</v>
      </c>
      <c r="E261" s="162" t="s">
        <v>2388</v>
      </c>
      <c r="F261" s="163" t="s">
        <v>2389</v>
      </c>
      <c r="G261" s="164" t="s">
        <v>1866</v>
      </c>
      <c r="H261" s="165">
        <v>6</v>
      </c>
      <c r="I261" s="75"/>
      <c r="J261" s="166">
        <f t="shared" si="70"/>
        <v>0</v>
      </c>
      <c r="K261" s="163" t="s">
        <v>3</v>
      </c>
      <c r="L261" s="90"/>
      <c r="M261" s="167" t="s">
        <v>3</v>
      </c>
      <c r="N261" s="168" t="s">
        <v>47</v>
      </c>
      <c r="O261" s="169"/>
      <c r="P261" s="170">
        <f t="shared" si="71"/>
        <v>0</v>
      </c>
      <c r="Q261" s="170">
        <v>0</v>
      </c>
      <c r="R261" s="170">
        <f t="shared" si="72"/>
        <v>0</v>
      </c>
      <c r="S261" s="170">
        <v>0</v>
      </c>
      <c r="T261" s="171">
        <f t="shared" si="73"/>
        <v>0</v>
      </c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R261" s="172" t="s">
        <v>178</v>
      </c>
      <c r="AT261" s="172" t="s">
        <v>173</v>
      </c>
      <c r="AU261" s="172" t="s">
        <v>83</v>
      </c>
      <c r="AY261" s="82" t="s">
        <v>171</v>
      </c>
      <c r="BE261" s="173">
        <f t="shared" si="74"/>
        <v>0</v>
      </c>
      <c r="BF261" s="173">
        <f t="shared" si="75"/>
        <v>0</v>
      </c>
      <c r="BG261" s="173">
        <f t="shared" si="76"/>
        <v>0</v>
      </c>
      <c r="BH261" s="173">
        <f t="shared" si="77"/>
        <v>0</v>
      </c>
      <c r="BI261" s="173">
        <f t="shared" si="78"/>
        <v>0</v>
      </c>
      <c r="BJ261" s="82" t="s">
        <v>179</v>
      </c>
      <c r="BK261" s="173">
        <f t="shared" si="79"/>
        <v>0</v>
      </c>
      <c r="BL261" s="82" t="s">
        <v>178</v>
      </c>
      <c r="BM261" s="172" t="s">
        <v>2390</v>
      </c>
    </row>
    <row r="262" spans="1:65" s="92" customFormat="1" ht="16.5" customHeight="1">
      <c r="A262" s="89"/>
      <c r="B262" s="90"/>
      <c r="C262" s="161" t="s">
        <v>1178</v>
      </c>
      <c r="D262" s="161" t="s">
        <v>173</v>
      </c>
      <c r="E262" s="162" t="s">
        <v>2391</v>
      </c>
      <c r="F262" s="163" t="s">
        <v>2392</v>
      </c>
      <c r="G262" s="164" t="s">
        <v>1866</v>
      </c>
      <c r="H262" s="165">
        <v>2</v>
      </c>
      <c r="I262" s="75"/>
      <c r="J262" s="166">
        <f t="shared" si="70"/>
        <v>0</v>
      </c>
      <c r="K262" s="163" t="s">
        <v>3</v>
      </c>
      <c r="L262" s="90"/>
      <c r="M262" s="167" t="s">
        <v>3</v>
      </c>
      <c r="N262" s="168" t="s">
        <v>47</v>
      </c>
      <c r="O262" s="169"/>
      <c r="P262" s="170">
        <f t="shared" si="71"/>
        <v>0</v>
      </c>
      <c r="Q262" s="170">
        <v>0</v>
      </c>
      <c r="R262" s="170">
        <f t="shared" si="72"/>
        <v>0</v>
      </c>
      <c r="S262" s="170">
        <v>0</v>
      </c>
      <c r="T262" s="171">
        <f t="shared" si="73"/>
        <v>0</v>
      </c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R262" s="172" t="s">
        <v>178</v>
      </c>
      <c r="AT262" s="172" t="s">
        <v>173</v>
      </c>
      <c r="AU262" s="172" t="s">
        <v>83</v>
      </c>
      <c r="AY262" s="82" t="s">
        <v>171</v>
      </c>
      <c r="BE262" s="173">
        <f t="shared" si="74"/>
        <v>0</v>
      </c>
      <c r="BF262" s="173">
        <f t="shared" si="75"/>
        <v>0</v>
      </c>
      <c r="BG262" s="173">
        <f t="shared" si="76"/>
        <v>0</v>
      </c>
      <c r="BH262" s="173">
        <f t="shared" si="77"/>
        <v>0</v>
      </c>
      <c r="BI262" s="173">
        <f t="shared" si="78"/>
        <v>0</v>
      </c>
      <c r="BJ262" s="82" t="s">
        <v>179</v>
      </c>
      <c r="BK262" s="173">
        <f t="shared" si="79"/>
        <v>0</v>
      </c>
      <c r="BL262" s="82" t="s">
        <v>178</v>
      </c>
      <c r="BM262" s="172" t="s">
        <v>2393</v>
      </c>
    </row>
    <row r="263" spans="1:65" s="92" customFormat="1" ht="16.5" customHeight="1">
      <c r="A263" s="89"/>
      <c r="B263" s="90"/>
      <c r="C263" s="161" t="s">
        <v>1183</v>
      </c>
      <c r="D263" s="161" t="s">
        <v>173</v>
      </c>
      <c r="E263" s="162" t="s">
        <v>2394</v>
      </c>
      <c r="F263" s="163" t="s">
        <v>2395</v>
      </c>
      <c r="G263" s="164" t="s">
        <v>1866</v>
      </c>
      <c r="H263" s="165">
        <v>8</v>
      </c>
      <c r="I263" s="75"/>
      <c r="J263" s="166">
        <f t="shared" si="70"/>
        <v>0</v>
      </c>
      <c r="K263" s="163" t="s">
        <v>3</v>
      </c>
      <c r="L263" s="90"/>
      <c r="M263" s="167" t="s">
        <v>3</v>
      </c>
      <c r="N263" s="168" t="s">
        <v>47</v>
      </c>
      <c r="O263" s="169"/>
      <c r="P263" s="170">
        <f t="shared" si="71"/>
        <v>0</v>
      </c>
      <c r="Q263" s="170">
        <v>0</v>
      </c>
      <c r="R263" s="170">
        <f t="shared" si="72"/>
        <v>0</v>
      </c>
      <c r="S263" s="170">
        <v>0</v>
      </c>
      <c r="T263" s="171">
        <f t="shared" si="73"/>
        <v>0</v>
      </c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R263" s="172" t="s">
        <v>178</v>
      </c>
      <c r="AT263" s="172" t="s">
        <v>173</v>
      </c>
      <c r="AU263" s="172" t="s">
        <v>83</v>
      </c>
      <c r="AY263" s="82" t="s">
        <v>171</v>
      </c>
      <c r="BE263" s="173">
        <f t="shared" si="74"/>
        <v>0</v>
      </c>
      <c r="BF263" s="173">
        <f t="shared" si="75"/>
        <v>0</v>
      </c>
      <c r="BG263" s="173">
        <f t="shared" si="76"/>
        <v>0</v>
      </c>
      <c r="BH263" s="173">
        <f t="shared" si="77"/>
        <v>0</v>
      </c>
      <c r="BI263" s="173">
        <f t="shared" si="78"/>
        <v>0</v>
      </c>
      <c r="BJ263" s="82" t="s">
        <v>179</v>
      </c>
      <c r="BK263" s="173">
        <f t="shared" si="79"/>
        <v>0</v>
      </c>
      <c r="BL263" s="82" t="s">
        <v>178</v>
      </c>
      <c r="BM263" s="172" t="s">
        <v>2396</v>
      </c>
    </row>
    <row r="264" spans="1:65" s="92" customFormat="1" ht="16.5" customHeight="1">
      <c r="A264" s="89"/>
      <c r="B264" s="90"/>
      <c r="C264" s="161" t="s">
        <v>1191</v>
      </c>
      <c r="D264" s="161" t="s">
        <v>173</v>
      </c>
      <c r="E264" s="162" t="s">
        <v>2397</v>
      </c>
      <c r="F264" s="163" t="s">
        <v>2398</v>
      </c>
      <c r="G264" s="164" t="s">
        <v>1866</v>
      </c>
      <c r="H264" s="165">
        <v>3</v>
      </c>
      <c r="I264" s="75"/>
      <c r="J264" s="166">
        <f t="shared" si="70"/>
        <v>0</v>
      </c>
      <c r="K264" s="163" t="s">
        <v>3</v>
      </c>
      <c r="L264" s="90"/>
      <c r="M264" s="167" t="s">
        <v>3</v>
      </c>
      <c r="N264" s="168" t="s">
        <v>47</v>
      </c>
      <c r="O264" s="169"/>
      <c r="P264" s="170">
        <f t="shared" si="71"/>
        <v>0</v>
      </c>
      <c r="Q264" s="170">
        <v>0</v>
      </c>
      <c r="R264" s="170">
        <f t="shared" si="72"/>
        <v>0</v>
      </c>
      <c r="S264" s="170">
        <v>0</v>
      </c>
      <c r="T264" s="171">
        <f t="shared" si="73"/>
        <v>0</v>
      </c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R264" s="172" t="s">
        <v>178</v>
      </c>
      <c r="AT264" s="172" t="s">
        <v>173</v>
      </c>
      <c r="AU264" s="172" t="s">
        <v>83</v>
      </c>
      <c r="AY264" s="82" t="s">
        <v>171</v>
      </c>
      <c r="BE264" s="173">
        <f t="shared" si="74"/>
        <v>0</v>
      </c>
      <c r="BF264" s="173">
        <f t="shared" si="75"/>
        <v>0</v>
      </c>
      <c r="BG264" s="173">
        <f t="shared" si="76"/>
        <v>0</v>
      </c>
      <c r="BH264" s="173">
        <f t="shared" si="77"/>
        <v>0</v>
      </c>
      <c r="BI264" s="173">
        <f t="shared" si="78"/>
        <v>0</v>
      </c>
      <c r="BJ264" s="82" t="s">
        <v>179</v>
      </c>
      <c r="BK264" s="173">
        <f t="shared" si="79"/>
        <v>0</v>
      </c>
      <c r="BL264" s="82" t="s">
        <v>178</v>
      </c>
      <c r="BM264" s="172" t="s">
        <v>2399</v>
      </c>
    </row>
    <row r="265" spans="1:65" s="92" customFormat="1" ht="16.5" customHeight="1">
      <c r="A265" s="89"/>
      <c r="B265" s="90"/>
      <c r="C265" s="161" t="s">
        <v>1199</v>
      </c>
      <c r="D265" s="161" t="s">
        <v>173</v>
      </c>
      <c r="E265" s="162" t="s">
        <v>2400</v>
      </c>
      <c r="F265" s="163" t="s">
        <v>2401</v>
      </c>
      <c r="G265" s="164" t="s">
        <v>1635</v>
      </c>
      <c r="H265" s="165">
        <v>1</v>
      </c>
      <c r="I265" s="75"/>
      <c r="J265" s="166">
        <f t="shared" si="70"/>
        <v>0</v>
      </c>
      <c r="K265" s="163" t="s">
        <v>3</v>
      </c>
      <c r="L265" s="90"/>
      <c r="M265" s="167" t="s">
        <v>3</v>
      </c>
      <c r="N265" s="168" t="s">
        <v>47</v>
      </c>
      <c r="O265" s="169"/>
      <c r="P265" s="170">
        <f t="shared" si="71"/>
        <v>0</v>
      </c>
      <c r="Q265" s="170">
        <v>0</v>
      </c>
      <c r="R265" s="170">
        <f t="shared" si="72"/>
        <v>0</v>
      </c>
      <c r="S265" s="170">
        <v>0</v>
      </c>
      <c r="T265" s="171">
        <f t="shared" si="73"/>
        <v>0</v>
      </c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R265" s="172" t="s">
        <v>178</v>
      </c>
      <c r="AT265" s="172" t="s">
        <v>173</v>
      </c>
      <c r="AU265" s="172" t="s">
        <v>83</v>
      </c>
      <c r="AY265" s="82" t="s">
        <v>171</v>
      </c>
      <c r="BE265" s="173">
        <f t="shared" si="74"/>
        <v>0</v>
      </c>
      <c r="BF265" s="173">
        <f t="shared" si="75"/>
        <v>0</v>
      </c>
      <c r="BG265" s="173">
        <f t="shared" si="76"/>
        <v>0</v>
      </c>
      <c r="BH265" s="173">
        <f t="shared" si="77"/>
        <v>0</v>
      </c>
      <c r="BI265" s="173">
        <f t="shared" si="78"/>
        <v>0</v>
      </c>
      <c r="BJ265" s="82" t="s">
        <v>179</v>
      </c>
      <c r="BK265" s="173">
        <f t="shared" si="79"/>
        <v>0</v>
      </c>
      <c r="BL265" s="82" t="s">
        <v>178</v>
      </c>
      <c r="BM265" s="172" t="s">
        <v>2402</v>
      </c>
    </row>
    <row r="266" spans="2:63" s="148" customFormat="1" ht="25.9" customHeight="1">
      <c r="B266" s="149"/>
      <c r="D266" s="150" t="s">
        <v>74</v>
      </c>
      <c r="E266" s="151" t="s">
        <v>2403</v>
      </c>
      <c r="F266" s="151" t="s">
        <v>2404</v>
      </c>
      <c r="J266" s="152">
        <f>BK266</f>
        <v>0</v>
      </c>
      <c r="L266" s="149"/>
      <c r="M266" s="153"/>
      <c r="N266" s="154"/>
      <c r="O266" s="154"/>
      <c r="P266" s="155">
        <f>P267</f>
        <v>0</v>
      </c>
      <c r="Q266" s="154"/>
      <c r="R266" s="155">
        <f>R267</f>
        <v>0</v>
      </c>
      <c r="S266" s="154"/>
      <c r="T266" s="156">
        <f>T267</f>
        <v>0</v>
      </c>
      <c r="AR266" s="150" t="s">
        <v>206</v>
      </c>
      <c r="AT266" s="157" t="s">
        <v>74</v>
      </c>
      <c r="AU266" s="157" t="s">
        <v>75</v>
      </c>
      <c r="AY266" s="150" t="s">
        <v>171</v>
      </c>
      <c r="BK266" s="158">
        <f>BK267</f>
        <v>0</v>
      </c>
    </row>
    <row r="267" spans="2:63" s="148" customFormat="1" ht="22.9" customHeight="1">
      <c r="B267" s="149"/>
      <c r="D267" s="150" t="s">
        <v>74</v>
      </c>
      <c r="E267" s="159" t="s">
        <v>2405</v>
      </c>
      <c r="F267" s="159" t="s">
        <v>2406</v>
      </c>
      <c r="J267" s="160">
        <f>BK267</f>
        <v>0</v>
      </c>
      <c r="L267" s="149"/>
      <c r="M267" s="153"/>
      <c r="N267" s="154"/>
      <c r="O267" s="154"/>
      <c r="P267" s="155">
        <f>P268</f>
        <v>0</v>
      </c>
      <c r="Q267" s="154"/>
      <c r="R267" s="155">
        <f>R268</f>
        <v>0</v>
      </c>
      <c r="S267" s="154"/>
      <c r="T267" s="156">
        <f>T268</f>
        <v>0</v>
      </c>
      <c r="AR267" s="150" t="s">
        <v>206</v>
      </c>
      <c r="AT267" s="157" t="s">
        <v>74</v>
      </c>
      <c r="AU267" s="157" t="s">
        <v>83</v>
      </c>
      <c r="AY267" s="150" t="s">
        <v>171</v>
      </c>
      <c r="BK267" s="158">
        <f>BK268</f>
        <v>0</v>
      </c>
    </row>
    <row r="268" spans="1:65" s="92" customFormat="1" ht="16.5" customHeight="1">
      <c r="A268" s="89"/>
      <c r="B268" s="90"/>
      <c r="C268" s="161">
        <v>175</v>
      </c>
      <c r="D268" s="161" t="s">
        <v>173</v>
      </c>
      <c r="E268" s="162" t="s">
        <v>2407</v>
      </c>
      <c r="F268" s="163" t="s">
        <v>2408</v>
      </c>
      <c r="G268" s="164" t="s">
        <v>1635</v>
      </c>
      <c r="H268" s="165">
        <v>1</v>
      </c>
      <c r="I268" s="75"/>
      <c r="J268" s="166">
        <f>ROUND(I268*H268,2)</f>
        <v>0</v>
      </c>
      <c r="K268" s="163" t="s">
        <v>2409</v>
      </c>
      <c r="L268" s="90"/>
      <c r="M268" s="222" t="s">
        <v>3</v>
      </c>
      <c r="N268" s="223" t="s">
        <v>47</v>
      </c>
      <c r="O268" s="224"/>
      <c r="P268" s="225">
        <f>O268*H268</f>
        <v>0</v>
      </c>
      <c r="Q268" s="225">
        <v>0</v>
      </c>
      <c r="R268" s="225">
        <f>Q268*H268</f>
        <v>0</v>
      </c>
      <c r="S268" s="225">
        <v>0</v>
      </c>
      <c r="T268" s="226">
        <f>S268*H268</f>
        <v>0</v>
      </c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R268" s="172" t="s">
        <v>2410</v>
      </c>
      <c r="AT268" s="172" t="s">
        <v>173</v>
      </c>
      <c r="AU268" s="172" t="s">
        <v>179</v>
      </c>
      <c r="AY268" s="82" t="s">
        <v>171</v>
      </c>
      <c r="BE268" s="173">
        <f>IF(N268="základní",J268,0)</f>
        <v>0</v>
      </c>
      <c r="BF268" s="173">
        <f>IF(N268="snížená",J268,0)</f>
        <v>0</v>
      </c>
      <c r="BG268" s="173">
        <f>IF(N268="zákl. přenesená",J268,0)</f>
        <v>0</v>
      </c>
      <c r="BH268" s="173">
        <f>IF(N268="sníž. přenesená",J268,0)</f>
        <v>0</v>
      </c>
      <c r="BI268" s="173">
        <f>IF(N268="nulová",J268,0)</f>
        <v>0</v>
      </c>
      <c r="BJ268" s="82" t="s">
        <v>179</v>
      </c>
      <c r="BK268" s="173">
        <f>ROUND(I268*H268,2)</f>
        <v>0</v>
      </c>
      <c r="BL268" s="82" t="s">
        <v>2410</v>
      </c>
      <c r="BM268" s="172" t="s">
        <v>2411</v>
      </c>
    </row>
    <row r="269" spans="1:31" s="92" customFormat="1" ht="6.95" customHeight="1">
      <c r="A269" s="89"/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90"/>
      <c r="M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</row>
  </sheetData>
  <sheetProtection password="E886" sheet="1" objects="1" scenarios="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9"/>
  <sheetViews>
    <sheetView showGridLines="0" workbookViewId="0" topLeftCell="A1">
      <selection activeCell="I88" sqref="I88"/>
    </sheetView>
  </sheetViews>
  <sheetFormatPr defaultColWidth="9.140625" defaultRowHeight="12"/>
  <cols>
    <col min="1" max="1" width="8.28125" style="229" customWidth="1"/>
    <col min="2" max="2" width="1.1484375" style="229" customWidth="1"/>
    <col min="3" max="3" width="4.140625" style="229" customWidth="1"/>
    <col min="4" max="4" width="4.28125" style="229" customWidth="1"/>
    <col min="5" max="5" width="17.140625" style="229" customWidth="1"/>
    <col min="6" max="6" width="100.8515625" style="229" customWidth="1"/>
    <col min="7" max="7" width="7.421875" style="229" customWidth="1"/>
    <col min="8" max="8" width="14.00390625" style="229" customWidth="1"/>
    <col min="9" max="9" width="15.8515625" style="229" customWidth="1"/>
    <col min="10" max="11" width="22.28125" style="229" customWidth="1"/>
    <col min="12" max="12" width="9.28125" style="229" customWidth="1"/>
    <col min="13" max="13" width="10.8515625" style="229" hidden="1" customWidth="1"/>
    <col min="14" max="14" width="9.28125" style="229" hidden="1" customWidth="1"/>
    <col min="15" max="20" width="14.140625" style="229" hidden="1" customWidth="1"/>
    <col min="21" max="21" width="16.28125" style="229" hidden="1" customWidth="1"/>
    <col min="22" max="22" width="12.28125" style="229" customWidth="1"/>
    <col min="23" max="23" width="16.28125" style="229" customWidth="1"/>
    <col min="24" max="24" width="12.28125" style="229" customWidth="1"/>
    <col min="25" max="25" width="15.00390625" style="229" customWidth="1"/>
    <col min="26" max="26" width="11.00390625" style="229" customWidth="1"/>
    <col min="27" max="27" width="15.00390625" style="229" customWidth="1"/>
    <col min="28" max="28" width="16.28125" style="229" customWidth="1"/>
    <col min="29" max="29" width="11.00390625" style="229" customWidth="1"/>
    <col min="30" max="30" width="15.00390625" style="229" customWidth="1"/>
    <col min="31" max="31" width="16.28125" style="229" customWidth="1"/>
    <col min="32" max="43" width="9.28125" style="229" customWidth="1"/>
    <col min="44" max="65" width="9.28125" style="229" hidden="1" customWidth="1"/>
    <col min="66" max="16384" width="9.28125" style="229" customWidth="1"/>
  </cols>
  <sheetData>
    <row r="1" ht="12"/>
    <row r="2" spans="12:46" ht="36.95" customHeight="1">
      <c r="L2" s="375" t="s">
        <v>6</v>
      </c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82" t="s">
        <v>90</v>
      </c>
    </row>
    <row r="3" spans="2:46" ht="6.95" customHeight="1">
      <c r="B3" s="83"/>
      <c r="C3" s="84"/>
      <c r="D3" s="84"/>
      <c r="E3" s="84"/>
      <c r="F3" s="84"/>
      <c r="G3" s="84"/>
      <c r="H3" s="84"/>
      <c r="I3" s="84"/>
      <c r="J3" s="84"/>
      <c r="K3" s="84"/>
      <c r="L3" s="85"/>
      <c r="AT3" s="82" t="s">
        <v>83</v>
      </c>
    </row>
    <row r="4" spans="2:46" ht="24.95" customHeight="1">
      <c r="B4" s="85"/>
      <c r="D4" s="86" t="s">
        <v>127</v>
      </c>
      <c r="L4" s="85"/>
      <c r="M4" s="87" t="s">
        <v>11</v>
      </c>
      <c r="AT4" s="82" t="s">
        <v>4</v>
      </c>
    </row>
    <row r="5" spans="2:12" ht="6.95" customHeight="1">
      <c r="B5" s="85"/>
      <c r="L5" s="85"/>
    </row>
    <row r="6" spans="2:12" ht="12" customHeight="1">
      <c r="B6" s="85"/>
      <c r="D6" s="228" t="s">
        <v>17</v>
      </c>
      <c r="L6" s="85"/>
    </row>
    <row r="7" spans="2:12" ht="16.5" customHeight="1">
      <c r="B7" s="85"/>
      <c r="E7" s="373" t="str">
        <f>'Rekapitulace stavby'!K6</f>
        <v>Domov ve Věži - Komunitní bydlení II</v>
      </c>
      <c r="F7" s="374"/>
      <c r="G7" s="374"/>
      <c r="H7" s="374"/>
      <c r="L7" s="85"/>
    </row>
    <row r="8" spans="1:31" s="92" customFormat="1" ht="12" customHeight="1">
      <c r="A8" s="227"/>
      <c r="B8" s="90"/>
      <c r="C8" s="227"/>
      <c r="D8" s="228" t="s">
        <v>128</v>
      </c>
      <c r="E8" s="227"/>
      <c r="F8" s="227"/>
      <c r="G8" s="227"/>
      <c r="H8" s="227"/>
      <c r="I8" s="227"/>
      <c r="J8" s="227"/>
      <c r="K8" s="227"/>
      <c r="L8" s="91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</row>
    <row r="9" spans="1:31" s="92" customFormat="1" ht="16.5" customHeight="1">
      <c r="A9" s="227"/>
      <c r="B9" s="90"/>
      <c r="C9" s="227"/>
      <c r="D9" s="227"/>
      <c r="E9" s="371" t="s">
        <v>2412</v>
      </c>
      <c r="F9" s="372"/>
      <c r="G9" s="372"/>
      <c r="H9" s="372"/>
      <c r="I9" s="227"/>
      <c r="J9" s="227"/>
      <c r="K9" s="227"/>
      <c r="L9" s="91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</row>
    <row r="10" spans="1:31" s="92" customFormat="1" ht="12">
      <c r="A10" s="227"/>
      <c r="B10" s="90"/>
      <c r="C10" s="227"/>
      <c r="D10" s="227"/>
      <c r="E10" s="227"/>
      <c r="F10" s="227"/>
      <c r="G10" s="227"/>
      <c r="H10" s="227"/>
      <c r="I10" s="227"/>
      <c r="J10" s="227"/>
      <c r="K10" s="227"/>
      <c r="L10" s="91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</row>
    <row r="11" spans="1:31" s="92" customFormat="1" ht="12" customHeight="1">
      <c r="A11" s="227"/>
      <c r="B11" s="90"/>
      <c r="C11" s="227"/>
      <c r="D11" s="228" t="s">
        <v>19</v>
      </c>
      <c r="E11" s="227"/>
      <c r="F11" s="93" t="s">
        <v>3</v>
      </c>
      <c r="G11" s="227"/>
      <c r="H11" s="227"/>
      <c r="I11" s="228" t="s">
        <v>20</v>
      </c>
      <c r="J11" s="93" t="s">
        <v>3</v>
      </c>
      <c r="K11" s="227"/>
      <c r="L11" s="91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</row>
    <row r="12" spans="1:31" s="92" customFormat="1" ht="12" customHeight="1">
      <c r="A12" s="227"/>
      <c r="B12" s="90"/>
      <c r="C12" s="227"/>
      <c r="D12" s="228" t="s">
        <v>21</v>
      </c>
      <c r="E12" s="227"/>
      <c r="F12" s="93" t="s">
        <v>22</v>
      </c>
      <c r="G12" s="227"/>
      <c r="H12" s="227"/>
      <c r="I12" s="228" t="s">
        <v>23</v>
      </c>
      <c r="J12" s="94">
        <f>'Rekapitulace stavby'!AN8</f>
        <v>44315</v>
      </c>
      <c r="K12" s="227"/>
      <c r="L12" s="91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</row>
    <row r="13" spans="1:31" s="92" customFormat="1" ht="10.9" customHeight="1">
      <c r="A13" s="227"/>
      <c r="B13" s="90"/>
      <c r="C13" s="227"/>
      <c r="D13" s="227"/>
      <c r="E13" s="227"/>
      <c r="F13" s="227"/>
      <c r="G13" s="227"/>
      <c r="H13" s="227"/>
      <c r="I13" s="227"/>
      <c r="J13" s="227"/>
      <c r="K13" s="227"/>
      <c r="L13" s="91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</row>
    <row r="14" spans="1:31" s="92" customFormat="1" ht="12" customHeight="1">
      <c r="A14" s="227"/>
      <c r="B14" s="90"/>
      <c r="C14" s="227"/>
      <c r="D14" s="228" t="s">
        <v>24</v>
      </c>
      <c r="E14" s="227"/>
      <c r="F14" s="227"/>
      <c r="G14" s="227"/>
      <c r="H14" s="227"/>
      <c r="I14" s="228" t="s">
        <v>25</v>
      </c>
      <c r="J14" s="93" t="s">
        <v>26</v>
      </c>
      <c r="K14" s="227"/>
      <c r="L14" s="91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</row>
    <row r="15" spans="1:31" s="92" customFormat="1" ht="18" customHeight="1">
      <c r="A15" s="227"/>
      <c r="B15" s="90"/>
      <c r="C15" s="227"/>
      <c r="D15" s="227"/>
      <c r="E15" s="93" t="s">
        <v>27</v>
      </c>
      <c r="F15" s="227"/>
      <c r="G15" s="227"/>
      <c r="H15" s="227"/>
      <c r="I15" s="228" t="s">
        <v>28</v>
      </c>
      <c r="J15" s="93" t="s">
        <v>29</v>
      </c>
      <c r="K15" s="227"/>
      <c r="L15" s="91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</row>
    <row r="16" spans="1:31" s="92" customFormat="1" ht="6.95" customHeight="1">
      <c r="A16" s="227"/>
      <c r="B16" s="90"/>
      <c r="C16" s="227"/>
      <c r="D16" s="227"/>
      <c r="E16" s="227"/>
      <c r="F16" s="227"/>
      <c r="G16" s="227"/>
      <c r="H16" s="227"/>
      <c r="I16" s="227"/>
      <c r="J16" s="227"/>
      <c r="K16" s="227"/>
      <c r="L16" s="91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</row>
    <row r="17" spans="1:31" s="92" customFormat="1" ht="12" customHeight="1">
      <c r="A17" s="227"/>
      <c r="B17" s="90"/>
      <c r="C17" s="227"/>
      <c r="D17" s="228" t="s">
        <v>30</v>
      </c>
      <c r="E17" s="227"/>
      <c r="F17" s="227"/>
      <c r="G17" s="227"/>
      <c r="H17" s="227"/>
      <c r="I17" s="228" t="s">
        <v>25</v>
      </c>
      <c r="J17" s="230" t="str">
        <f>'Rekapitulace stavby'!AN13</f>
        <v>Vyplň údaj</v>
      </c>
      <c r="K17" s="227"/>
      <c r="L17" s="91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</row>
    <row r="18" spans="1:31" s="92" customFormat="1" ht="18" customHeight="1">
      <c r="A18" s="227"/>
      <c r="B18" s="90"/>
      <c r="C18" s="227"/>
      <c r="D18" s="227"/>
      <c r="E18" s="377" t="str">
        <f>'Rekapitulace stavby'!E14</f>
        <v>Vyplň údaj</v>
      </c>
      <c r="F18" s="378"/>
      <c r="G18" s="378"/>
      <c r="H18" s="378"/>
      <c r="I18" s="228" t="s">
        <v>28</v>
      </c>
      <c r="J18" s="230" t="str">
        <f>'Rekapitulace stavby'!AN14</f>
        <v>Vyplň údaj</v>
      </c>
      <c r="K18" s="227"/>
      <c r="L18" s="91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</row>
    <row r="19" spans="1:31" s="92" customFormat="1" ht="6.95" customHeight="1">
      <c r="A19" s="227"/>
      <c r="B19" s="90"/>
      <c r="C19" s="227"/>
      <c r="D19" s="227"/>
      <c r="E19" s="227"/>
      <c r="F19" s="227"/>
      <c r="G19" s="227"/>
      <c r="H19" s="227"/>
      <c r="I19" s="227"/>
      <c r="J19" s="227"/>
      <c r="K19" s="227"/>
      <c r="L19" s="91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</row>
    <row r="20" spans="1:31" s="92" customFormat="1" ht="12" customHeight="1">
      <c r="A20" s="227"/>
      <c r="B20" s="90"/>
      <c r="C20" s="227"/>
      <c r="D20" s="228" t="s">
        <v>32</v>
      </c>
      <c r="E20" s="227"/>
      <c r="F20" s="227"/>
      <c r="G20" s="227"/>
      <c r="H20" s="227"/>
      <c r="I20" s="228" t="s">
        <v>25</v>
      </c>
      <c r="J20" s="93" t="s">
        <v>33</v>
      </c>
      <c r="K20" s="227"/>
      <c r="L20" s="91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</row>
    <row r="21" spans="1:31" s="92" customFormat="1" ht="18" customHeight="1">
      <c r="A21" s="227"/>
      <c r="B21" s="90"/>
      <c r="C21" s="227"/>
      <c r="D21" s="227"/>
      <c r="E21" s="93" t="s">
        <v>34</v>
      </c>
      <c r="F21" s="227"/>
      <c r="G21" s="227"/>
      <c r="H21" s="227"/>
      <c r="I21" s="228" t="s">
        <v>28</v>
      </c>
      <c r="J21" s="93" t="s">
        <v>35</v>
      </c>
      <c r="K21" s="227"/>
      <c r="L21" s="91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</row>
    <row r="22" spans="1:31" s="92" customFormat="1" ht="6.95" customHeight="1">
      <c r="A22" s="227"/>
      <c r="B22" s="90"/>
      <c r="C22" s="227"/>
      <c r="D22" s="227"/>
      <c r="E22" s="227"/>
      <c r="F22" s="227"/>
      <c r="G22" s="227"/>
      <c r="H22" s="227"/>
      <c r="I22" s="227"/>
      <c r="J22" s="227"/>
      <c r="K22" s="227"/>
      <c r="L22" s="91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</row>
    <row r="23" spans="1:31" s="92" customFormat="1" ht="12" customHeight="1">
      <c r="A23" s="227"/>
      <c r="B23" s="90"/>
      <c r="C23" s="227"/>
      <c r="D23" s="228" t="s">
        <v>37</v>
      </c>
      <c r="E23" s="227"/>
      <c r="F23" s="227"/>
      <c r="G23" s="227"/>
      <c r="H23" s="227"/>
      <c r="I23" s="228" t="s">
        <v>25</v>
      </c>
      <c r="J23" s="93" t="str">
        <f>IF('Rekapitulace stavby'!AN19="","",'Rekapitulace stavby'!AN19)</f>
        <v/>
      </c>
      <c r="K23" s="227"/>
      <c r="L23" s="91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</row>
    <row r="24" spans="1:31" s="92" customFormat="1" ht="18" customHeight="1">
      <c r="A24" s="227"/>
      <c r="B24" s="90"/>
      <c r="C24" s="227"/>
      <c r="D24" s="227"/>
      <c r="E24" s="93" t="str">
        <f>IF('Rekapitulace stavby'!E20="","",'Rekapitulace stavby'!E20)</f>
        <v xml:space="preserve"> </v>
      </c>
      <c r="F24" s="227"/>
      <c r="G24" s="227"/>
      <c r="H24" s="227"/>
      <c r="I24" s="228" t="s">
        <v>28</v>
      </c>
      <c r="J24" s="93" t="str">
        <f>IF('Rekapitulace stavby'!AN20="","",'Rekapitulace stavby'!AN20)</f>
        <v/>
      </c>
      <c r="K24" s="227"/>
      <c r="L24" s="91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</row>
    <row r="25" spans="1:31" s="92" customFormat="1" ht="6.95" customHeight="1">
      <c r="A25" s="227"/>
      <c r="B25" s="90"/>
      <c r="C25" s="227"/>
      <c r="D25" s="227"/>
      <c r="E25" s="227"/>
      <c r="F25" s="227"/>
      <c r="G25" s="227"/>
      <c r="H25" s="227"/>
      <c r="I25" s="227"/>
      <c r="J25" s="227"/>
      <c r="K25" s="227"/>
      <c r="L25" s="91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</row>
    <row r="26" spans="1:31" s="92" customFormat="1" ht="12" customHeight="1">
      <c r="A26" s="227"/>
      <c r="B26" s="90"/>
      <c r="C26" s="227"/>
      <c r="D26" s="228" t="s">
        <v>39</v>
      </c>
      <c r="E26" s="227"/>
      <c r="F26" s="227"/>
      <c r="G26" s="227"/>
      <c r="H26" s="227"/>
      <c r="I26" s="227"/>
      <c r="J26" s="227"/>
      <c r="K26" s="227"/>
      <c r="L26" s="91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</row>
    <row r="27" spans="1:31" s="98" customFormat="1" ht="16.5" customHeight="1">
      <c r="A27" s="95"/>
      <c r="B27" s="96"/>
      <c r="C27" s="95"/>
      <c r="D27" s="95"/>
      <c r="E27" s="379" t="s">
        <v>3</v>
      </c>
      <c r="F27" s="379"/>
      <c r="G27" s="379"/>
      <c r="H27" s="37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92" customFormat="1" ht="6.95" customHeight="1">
      <c r="A28" s="227"/>
      <c r="B28" s="90"/>
      <c r="C28" s="227"/>
      <c r="D28" s="227"/>
      <c r="E28" s="227"/>
      <c r="F28" s="227"/>
      <c r="G28" s="227"/>
      <c r="H28" s="227"/>
      <c r="I28" s="227"/>
      <c r="J28" s="227"/>
      <c r="K28" s="227"/>
      <c r="L28" s="91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</row>
    <row r="29" spans="1:31" s="92" customFormat="1" ht="6.95" customHeight="1">
      <c r="A29" s="227"/>
      <c r="B29" s="90"/>
      <c r="C29" s="227"/>
      <c r="D29" s="99"/>
      <c r="E29" s="99"/>
      <c r="F29" s="99"/>
      <c r="G29" s="99"/>
      <c r="H29" s="99"/>
      <c r="I29" s="99"/>
      <c r="J29" s="99"/>
      <c r="K29" s="99"/>
      <c r="L29" s="91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</row>
    <row r="30" spans="1:31" s="92" customFormat="1" ht="25.35" customHeight="1">
      <c r="A30" s="227"/>
      <c r="B30" s="90"/>
      <c r="C30" s="227"/>
      <c r="D30" s="100" t="s">
        <v>41</v>
      </c>
      <c r="E30" s="227"/>
      <c r="F30" s="227"/>
      <c r="G30" s="227"/>
      <c r="H30" s="227"/>
      <c r="I30" s="227"/>
      <c r="J30" s="101">
        <f>ROUND(J85,2)</f>
        <v>0</v>
      </c>
      <c r="K30" s="227"/>
      <c r="L30" s="91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</row>
    <row r="31" spans="1:31" s="92" customFormat="1" ht="6.95" customHeight="1">
      <c r="A31" s="227"/>
      <c r="B31" s="90"/>
      <c r="C31" s="227"/>
      <c r="D31" s="99"/>
      <c r="E31" s="99"/>
      <c r="F31" s="99"/>
      <c r="G31" s="99"/>
      <c r="H31" s="99"/>
      <c r="I31" s="99"/>
      <c r="J31" s="99"/>
      <c r="K31" s="99"/>
      <c r="L31" s="91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</row>
    <row r="32" spans="1:31" s="92" customFormat="1" ht="14.45" customHeight="1">
      <c r="A32" s="227"/>
      <c r="B32" s="90"/>
      <c r="C32" s="227"/>
      <c r="D32" s="227"/>
      <c r="E32" s="227"/>
      <c r="F32" s="102" t="s">
        <v>43</v>
      </c>
      <c r="G32" s="227"/>
      <c r="H32" s="227"/>
      <c r="I32" s="102" t="s">
        <v>42</v>
      </c>
      <c r="J32" s="102" t="s">
        <v>44</v>
      </c>
      <c r="K32" s="227"/>
      <c r="L32" s="91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</row>
    <row r="33" spans="1:31" s="92" customFormat="1" ht="14.45" customHeight="1">
      <c r="A33" s="227"/>
      <c r="B33" s="90"/>
      <c r="C33" s="227"/>
      <c r="D33" s="103" t="s">
        <v>45</v>
      </c>
      <c r="E33" s="228" t="s">
        <v>46</v>
      </c>
      <c r="F33" s="104">
        <f>ROUND((SUM(BE85:BE148)),2)</f>
        <v>0</v>
      </c>
      <c r="G33" s="227"/>
      <c r="H33" s="227"/>
      <c r="I33" s="105">
        <v>0.21</v>
      </c>
      <c r="J33" s="104">
        <f>ROUND(((SUM(BE85:BE148))*I33),2)</f>
        <v>0</v>
      </c>
      <c r="K33" s="227"/>
      <c r="L33" s="91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</row>
    <row r="34" spans="1:31" s="92" customFormat="1" ht="14.45" customHeight="1">
      <c r="A34" s="227"/>
      <c r="B34" s="90"/>
      <c r="C34" s="227"/>
      <c r="D34" s="227"/>
      <c r="E34" s="228" t="s">
        <v>47</v>
      </c>
      <c r="F34" s="104">
        <f>ROUND((SUM(BF85:BF148)),2)</f>
        <v>0</v>
      </c>
      <c r="G34" s="227"/>
      <c r="H34" s="227"/>
      <c r="I34" s="105">
        <v>0.15</v>
      </c>
      <c r="J34" s="104">
        <f>ROUND(((SUM(BF85:BF148))*I34),2)</f>
        <v>0</v>
      </c>
      <c r="K34" s="227"/>
      <c r="L34" s="91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</row>
    <row r="35" spans="1:31" s="92" customFormat="1" ht="14.45" customHeight="1" hidden="1">
      <c r="A35" s="227"/>
      <c r="B35" s="90"/>
      <c r="C35" s="227"/>
      <c r="D35" s="227"/>
      <c r="E35" s="228" t="s">
        <v>48</v>
      </c>
      <c r="F35" s="104">
        <f>ROUND((SUM(BG85:BG148)),2)</f>
        <v>0</v>
      </c>
      <c r="G35" s="227"/>
      <c r="H35" s="227"/>
      <c r="I35" s="105">
        <v>0.21</v>
      </c>
      <c r="J35" s="104">
        <f>0</f>
        <v>0</v>
      </c>
      <c r="K35" s="227"/>
      <c r="L35" s="91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</row>
    <row r="36" spans="1:31" s="92" customFormat="1" ht="14.45" customHeight="1" hidden="1">
      <c r="A36" s="227"/>
      <c r="B36" s="90"/>
      <c r="C36" s="227"/>
      <c r="D36" s="227"/>
      <c r="E36" s="228" t="s">
        <v>49</v>
      </c>
      <c r="F36" s="104">
        <f>ROUND((SUM(BH85:BH148)),2)</f>
        <v>0</v>
      </c>
      <c r="G36" s="227"/>
      <c r="H36" s="227"/>
      <c r="I36" s="105">
        <v>0.15</v>
      </c>
      <c r="J36" s="104">
        <f>0</f>
        <v>0</v>
      </c>
      <c r="K36" s="227"/>
      <c r="L36" s="91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</row>
    <row r="37" spans="1:31" s="92" customFormat="1" ht="14.45" customHeight="1" hidden="1">
      <c r="A37" s="227"/>
      <c r="B37" s="90"/>
      <c r="C37" s="227"/>
      <c r="D37" s="227"/>
      <c r="E37" s="228" t="s">
        <v>50</v>
      </c>
      <c r="F37" s="104">
        <f>ROUND((SUM(BI85:BI148)),2)</f>
        <v>0</v>
      </c>
      <c r="G37" s="227"/>
      <c r="H37" s="227"/>
      <c r="I37" s="105">
        <v>0</v>
      </c>
      <c r="J37" s="104">
        <f>0</f>
        <v>0</v>
      </c>
      <c r="K37" s="227"/>
      <c r="L37" s="91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</row>
    <row r="38" spans="1:31" s="92" customFormat="1" ht="6.95" customHeight="1">
      <c r="A38" s="227"/>
      <c r="B38" s="90"/>
      <c r="C38" s="227"/>
      <c r="D38" s="227"/>
      <c r="E38" s="227"/>
      <c r="F38" s="227"/>
      <c r="G38" s="227"/>
      <c r="H38" s="227"/>
      <c r="I38" s="227"/>
      <c r="J38" s="227"/>
      <c r="K38" s="227"/>
      <c r="L38" s="91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</row>
    <row r="39" spans="1:31" s="92" customFormat="1" ht="25.35" customHeight="1">
      <c r="A39" s="227"/>
      <c r="B39" s="90"/>
      <c r="C39" s="106"/>
      <c r="D39" s="107" t="s">
        <v>51</v>
      </c>
      <c r="E39" s="108"/>
      <c r="F39" s="108"/>
      <c r="G39" s="109" t="s">
        <v>52</v>
      </c>
      <c r="H39" s="110" t="s">
        <v>53</v>
      </c>
      <c r="I39" s="108"/>
      <c r="J39" s="111">
        <f>SUM(J30:J37)</f>
        <v>0</v>
      </c>
      <c r="K39" s="112"/>
      <c r="L39" s="91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</row>
    <row r="40" spans="1:31" s="92" customFormat="1" ht="14.45" customHeight="1">
      <c r="A40" s="227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91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</row>
    <row r="44" spans="1:31" s="92" customFormat="1" ht="6.95" customHeight="1">
      <c r="A44" s="227"/>
      <c r="B44" s="115"/>
      <c r="C44" s="116"/>
      <c r="D44" s="116"/>
      <c r="E44" s="116"/>
      <c r="F44" s="116"/>
      <c r="G44" s="116"/>
      <c r="H44" s="116"/>
      <c r="I44" s="116"/>
      <c r="J44" s="116"/>
      <c r="K44" s="116"/>
      <c r="L44" s="91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</row>
    <row r="45" spans="1:31" s="92" customFormat="1" ht="24.95" customHeight="1">
      <c r="A45" s="227"/>
      <c r="B45" s="90"/>
      <c r="C45" s="86" t="s">
        <v>130</v>
      </c>
      <c r="D45" s="227"/>
      <c r="E45" s="227"/>
      <c r="F45" s="227"/>
      <c r="G45" s="227"/>
      <c r="H45" s="227"/>
      <c r="I45" s="227"/>
      <c r="J45" s="227"/>
      <c r="K45" s="227"/>
      <c r="L45" s="91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</row>
    <row r="46" spans="1:31" s="92" customFormat="1" ht="6.95" customHeight="1">
      <c r="A46" s="227"/>
      <c r="B46" s="90"/>
      <c r="C46" s="227"/>
      <c r="D46" s="227"/>
      <c r="E46" s="227"/>
      <c r="F46" s="227"/>
      <c r="G46" s="227"/>
      <c r="H46" s="227"/>
      <c r="I46" s="227"/>
      <c r="J46" s="227"/>
      <c r="K46" s="227"/>
      <c r="L46" s="91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</row>
    <row r="47" spans="1:31" s="92" customFormat="1" ht="12" customHeight="1">
      <c r="A47" s="227"/>
      <c r="B47" s="90"/>
      <c r="C47" s="228" t="s">
        <v>17</v>
      </c>
      <c r="D47" s="227"/>
      <c r="E47" s="227"/>
      <c r="F47" s="227"/>
      <c r="G47" s="227"/>
      <c r="H47" s="227"/>
      <c r="I47" s="227"/>
      <c r="J47" s="227"/>
      <c r="K47" s="227"/>
      <c r="L47" s="91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</row>
    <row r="48" spans="1:31" s="92" customFormat="1" ht="16.5" customHeight="1">
      <c r="A48" s="227"/>
      <c r="B48" s="90"/>
      <c r="C48" s="227"/>
      <c r="D48" s="227"/>
      <c r="E48" s="373" t="str">
        <f>E7</f>
        <v>Domov ve Věži - Komunitní bydlení II</v>
      </c>
      <c r="F48" s="374"/>
      <c r="G48" s="374"/>
      <c r="H48" s="374"/>
      <c r="I48" s="227"/>
      <c r="J48" s="227"/>
      <c r="K48" s="227"/>
      <c r="L48" s="91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</row>
    <row r="49" spans="1:31" s="92" customFormat="1" ht="12" customHeight="1">
      <c r="A49" s="227"/>
      <c r="B49" s="90"/>
      <c r="C49" s="228" t="s">
        <v>128</v>
      </c>
      <c r="D49" s="227"/>
      <c r="E49" s="227"/>
      <c r="F49" s="227"/>
      <c r="G49" s="227"/>
      <c r="H49" s="227"/>
      <c r="I49" s="227"/>
      <c r="J49" s="227"/>
      <c r="K49" s="227"/>
      <c r="L49" s="91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</row>
    <row r="50" spans="1:31" s="92" customFormat="1" ht="16.5" customHeight="1">
      <c r="A50" s="227"/>
      <c r="B50" s="90"/>
      <c r="C50" s="227"/>
      <c r="D50" s="227"/>
      <c r="E50" s="371" t="str">
        <f>E9</f>
        <v>SO 01.2. - Vytápění</v>
      </c>
      <c r="F50" s="372"/>
      <c r="G50" s="372"/>
      <c r="H50" s="372"/>
      <c r="I50" s="227"/>
      <c r="J50" s="227"/>
      <c r="K50" s="227"/>
      <c r="L50" s="91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</row>
    <row r="51" spans="1:31" s="92" customFormat="1" ht="6.95" customHeight="1">
      <c r="A51" s="227"/>
      <c r="B51" s="90"/>
      <c r="C51" s="227"/>
      <c r="D51" s="227"/>
      <c r="E51" s="227"/>
      <c r="F51" s="227"/>
      <c r="G51" s="227"/>
      <c r="H51" s="227"/>
      <c r="I51" s="227"/>
      <c r="J51" s="227"/>
      <c r="K51" s="227"/>
      <c r="L51" s="91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</row>
    <row r="52" spans="1:31" s="92" customFormat="1" ht="12" customHeight="1">
      <c r="A52" s="227"/>
      <c r="B52" s="90"/>
      <c r="C52" s="228" t="s">
        <v>21</v>
      </c>
      <c r="D52" s="227"/>
      <c r="E52" s="227"/>
      <c r="F52" s="93" t="str">
        <f>F12</f>
        <v>Obec Věž</v>
      </c>
      <c r="G52" s="227"/>
      <c r="H52" s="227"/>
      <c r="I52" s="228" t="s">
        <v>23</v>
      </c>
      <c r="J52" s="94">
        <f>IF(J12="","",J12)</f>
        <v>44315</v>
      </c>
      <c r="K52" s="227"/>
      <c r="L52" s="91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</row>
    <row r="53" spans="1:31" s="92" customFormat="1" ht="6.95" customHeight="1">
      <c r="A53" s="227"/>
      <c r="B53" s="90"/>
      <c r="C53" s="227"/>
      <c r="D53" s="227"/>
      <c r="E53" s="227"/>
      <c r="F53" s="227"/>
      <c r="G53" s="227"/>
      <c r="H53" s="227"/>
      <c r="I53" s="227"/>
      <c r="J53" s="227"/>
      <c r="K53" s="227"/>
      <c r="L53" s="91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</row>
    <row r="54" spans="1:31" s="92" customFormat="1" ht="40.15" customHeight="1">
      <c r="A54" s="227"/>
      <c r="B54" s="90"/>
      <c r="C54" s="228" t="s">
        <v>24</v>
      </c>
      <c r="D54" s="227"/>
      <c r="E54" s="227"/>
      <c r="F54" s="93" t="str">
        <f>E15</f>
        <v xml:space="preserve">Kraj Vysočina, Žižkova 1882/57, 587 33 Jihlava </v>
      </c>
      <c r="G54" s="227"/>
      <c r="H54" s="227"/>
      <c r="I54" s="228" t="s">
        <v>32</v>
      </c>
      <c r="J54" s="231" t="str">
        <f>E21</f>
        <v>INVENTE s.r.o., Žerotínova 483/1, 370 04 Č. Buděj.</v>
      </c>
      <c r="K54" s="227"/>
      <c r="L54" s="91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</row>
    <row r="55" spans="1:31" s="92" customFormat="1" ht="15.2" customHeight="1">
      <c r="A55" s="227"/>
      <c r="B55" s="90"/>
      <c r="C55" s="228" t="s">
        <v>30</v>
      </c>
      <c r="D55" s="227"/>
      <c r="E55" s="227"/>
      <c r="F55" s="93" t="str">
        <f>IF(E18="","",E18)</f>
        <v>Vyplň údaj</v>
      </c>
      <c r="G55" s="227"/>
      <c r="H55" s="227"/>
      <c r="I55" s="228" t="s">
        <v>37</v>
      </c>
      <c r="J55" s="231" t="str">
        <f>E24</f>
        <v xml:space="preserve"> </v>
      </c>
      <c r="K55" s="227"/>
      <c r="L55" s="91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</row>
    <row r="56" spans="1:31" s="92" customFormat="1" ht="10.35" customHeight="1">
      <c r="A56" s="227"/>
      <c r="B56" s="90"/>
      <c r="C56" s="227"/>
      <c r="D56" s="227"/>
      <c r="E56" s="227"/>
      <c r="F56" s="227"/>
      <c r="G56" s="227"/>
      <c r="H56" s="227"/>
      <c r="I56" s="227"/>
      <c r="J56" s="227"/>
      <c r="K56" s="227"/>
      <c r="L56" s="91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</row>
    <row r="57" spans="1:31" s="92" customFormat="1" ht="29.25" customHeight="1">
      <c r="A57" s="227"/>
      <c r="B57" s="90"/>
      <c r="C57" s="118" t="s">
        <v>131</v>
      </c>
      <c r="D57" s="106"/>
      <c r="E57" s="106"/>
      <c r="F57" s="106"/>
      <c r="G57" s="106"/>
      <c r="H57" s="106"/>
      <c r="I57" s="106"/>
      <c r="J57" s="119" t="s">
        <v>132</v>
      </c>
      <c r="K57" s="106"/>
      <c r="L57" s="91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</row>
    <row r="58" spans="1:31" s="92" customFormat="1" ht="10.35" customHeight="1">
      <c r="A58" s="227"/>
      <c r="B58" s="90"/>
      <c r="C58" s="227"/>
      <c r="D58" s="227"/>
      <c r="E58" s="227"/>
      <c r="F58" s="227"/>
      <c r="G58" s="227"/>
      <c r="H58" s="227"/>
      <c r="I58" s="227"/>
      <c r="J58" s="227"/>
      <c r="K58" s="227"/>
      <c r="L58" s="91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</row>
    <row r="59" spans="1:47" s="92" customFormat="1" ht="22.9" customHeight="1">
      <c r="A59" s="227"/>
      <c r="B59" s="90"/>
      <c r="C59" s="120" t="s">
        <v>73</v>
      </c>
      <c r="D59" s="227"/>
      <c r="E59" s="227"/>
      <c r="F59" s="227"/>
      <c r="G59" s="227"/>
      <c r="H59" s="227"/>
      <c r="I59" s="227"/>
      <c r="J59" s="101">
        <f>J85</f>
        <v>0</v>
      </c>
      <c r="K59" s="227"/>
      <c r="L59" s="91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U59" s="82" t="s">
        <v>133</v>
      </c>
    </row>
    <row r="60" spans="2:12" s="121" customFormat="1" ht="24.95" customHeight="1">
      <c r="B60" s="122"/>
      <c r="D60" s="123" t="s">
        <v>2413</v>
      </c>
      <c r="E60" s="124"/>
      <c r="F60" s="124"/>
      <c r="G60" s="124"/>
      <c r="H60" s="124"/>
      <c r="I60" s="124"/>
      <c r="J60" s="125">
        <f>J86</f>
        <v>0</v>
      </c>
      <c r="L60" s="122"/>
    </row>
    <row r="61" spans="2:12" s="121" customFormat="1" ht="24.95" customHeight="1">
      <c r="B61" s="122"/>
      <c r="D61" s="123" t="s">
        <v>2414</v>
      </c>
      <c r="E61" s="124"/>
      <c r="F61" s="124"/>
      <c r="G61" s="124"/>
      <c r="H61" s="124"/>
      <c r="I61" s="124"/>
      <c r="J61" s="125">
        <f>J131</f>
        <v>0</v>
      </c>
      <c r="L61" s="122"/>
    </row>
    <row r="62" spans="2:12" s="121" customFormat="1" ht="24.95" customHeight="1">
      <c r="B62" s="122"/>
      <c r="D62" s="123" t="s">
        <v>2415</v>
      </c>
      <c r="E62" s="124"/>
      <c r="F62" s="124"/>
      <c r="G62" s="124"/>
      <c r="H62" s="124"/>
      <c r="I62" s="124"/>
      <c r="J62" s="125">
        <f>J141</f>
        <v>0</v>
      </c>
      <c r="L62" s="122"/>
    </row>
    <row r="63" spans="2:12" s="121" customFormat="1" ht="24.95" customHeight="1">
      <c r="B63" s="122"/>
      <c r="D63" s="123" t="s">
        <v>2416</v>
      </c>
      <c r="E63" s="124"/>
      <c r="F63" s="124"/>
      <c r="G63" s="124"/>
      <c r="H63" s="124"/>
      <c r="I63" s="124"/>
      <c r="J63" s="125">
        <f>J143</f>
        <v>0</v>
      </c>
      <c r="L63" s="122"/>
    </row>
    <row r="64" spans="2:12" s="121" customFormat="1" ht="24.95" customHeight="1">
      <c r="B64" s="122"/>
      <c r="D64" s="123" t="s">
        <v>2417</v>
      </c>
      <c r="E64" s="124"/>
      <c r="F64" s="124"/>
      <c r="G64" s="124"/>
      <c r="H64" s="124"/>
      <c r="I64" s="124"/>
      <c r="J64" s="125">
        <f>J145</f>
        <v>0</v>
      </c>
      <c r="L64" s="122"/>
    </row>
    <row r="65" spans="2:12" s="126" customFormat="1" ht="19.9" customHeight="1">
      <c r="B65" s="127"/>
      <c r="D65" s="128" t="s">
        <v>2418</v>
      </c>
      <c r="E65" s="129"/>
      <c r="F65" s="129"/>
      <c r="G65" s="129"/>
      <c r="H65" s="129"/>
      <c r="I65" s="129"/>
      <c r="J65" s="130">
        <f>J147</f>
        <v>0</v>
      </c>
      <c r="L65" s="127"/>
    </row>
    <row r="66" spans="1:31" s="92" customFormat="1" ht="21.75" customHeight="1">
      <c r="A66" s="227"/>
      <c r="B66" s="90"/>
      <c r="C66" s="227"/>
      <c r="D66" s="227"/>
      <c r="E66" s="227"/>
      <c r="F66" s="227"/>
      <c r="G66" s="227"/>
      <c r="H66" s="227"/>
      <c r="I66" s="227"/>
      <c r="J66" s="227"/>
      <c r="K66" s="227"/>
      <c r="L66" s="91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</row>
    <row r="67" spans="1:31" s="92" customFormat="1" ht="6.95" customHeight="1">
      <c r="A67" s="227"/>
      <c r="B67" s="113"/>
      <c r="C67" s="114"/>
      <c r="D67" s="114"/>
      <c r="E67" s="114"/>
      <c r="F67" s="114"/>
      <c r="G67" s="114"/>
      <c r="H67" s="114"/>
      <c r="I67" s="114"/>
      <c r="J67" s="114"/>
      <c r="K67" s="114"/>
      <c r="L67" s="91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</row>
    <row r="71" spans="1:31" s="92" customFormat="1" ht="6.95" customHeight="1">
      <c r="A71" s="227"/>
      <c r="B71" s="115"/>
      <c r="C71" s="116"/>
      <c r="D71" s="116"/>
      <c r="E71" s="116"/>
      <c r="F71" s="116"/>
      <c r="G71" s="116"/>
      <c r="H71" s="116"/>
      <c r="I71" s="116"/>
      <c r="J71" s="116"/>
      <c r="K71" s="116"/>
      <c r="L71" s="91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</row>
    <row r="72" spans="1:31" s="92" customFormat="1" ht="24.95" customHeight="1">
      <c r="A72" s="227"/>
      <c r="B72" s="90"/>
      <c r="C72" s="86" t="s">
        <v>156</v>
      </c>
      <c r="D72" s="227"/>
      <c r="E72" s="227"/>
      <c r="F72" s="227"/>
      <c r="G72" s="227"/>
      <c r="H72" s="227"/>
      <c r="I72" s="227"/>
      <c r="J72" s="227"/>
      <c r="K72" s="227"/>
      <c r="L72" s="91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</row>
    <row r="73" spans="1:31" s="92" customFormat="1" ht="6.95" customHeight="1">
      <c r="A73" s="227"/>
      <c r="B73" s="90"/>
      <c r="C73" s="227"/>
      <c r="D73" s="227"/>
      <c r="E73" s="227"/>
      <c r="F73" s="227"/>
      <c r="G73" s="227"/>
      <c r="H73" s="227"/>
      <c r="I73" s="227"/>
      <c r="J73" s="227"/>
      <c r="K73" s="227"/>
      <c r="L73" s="91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</row>
    <row r="74" spans="1:31" s="92" customFormat="1" ht="12" customHeight="1">
      <c r="A74" s="227"/>
      <c r="B74" s="90"/>
      <c r="C74" s="228" t="s">
        <v>17</v>
      </c>
      <c r="D74" s="227"/>
      <c r="E74" s="227"/>
      <c r="F74" s="227"/>
      <c r="G74" s="227"/>
      <c r="H74" s="227"/>
      <c r="I74" s="227"/>
      <c r="J74" s="227"/>
      <c r="K74" s="227"/>
      <c r="L74" s="91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</row>
    <row r="75" spans="1:31" s="92" customFormat="1" ht="16.5" customHeight="1">
      <c r="A75" s="227"/>
      <c r="B75" s="90"/>
      <c r="C75" s="227"/>
      <c r="D75" s="227"/>
      <c r="E75" s="373" t="str">
        <f>E7</f>
        <v>Domov ve Věži - Komunitní bydlení II</v>
      </c>
      <c r="F75" s="374"/>
      <c r="G75" s="374"/>
      <c r="H75" s="374"/>
      <c r="I75" s="227"/>
      <c r="J75" s="227"/>
      <c r="K75" s="227"/>
      <c r="L75" s="91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</row>
    <row r="76" spans="1:31" s="92" customFormat="1" ht="12" customHeight="1">
      <c r="A76" s="227"/>
      <c r="B76" s="90"/>
      <c r="C76" s="228" t="s">
        <v>128</v>
      </c>
      <c r="D76" s="227"/>
      <c r="E76" s="227"/>
      <c r="F76" s="227"/>
      <c r="G76" s="227"/>
      <c r="H76" s="227"/>
      <c r="I76" s="227"/>
      <c r="J76" s="227"/>
      <c r="K76" s="227"/>
      <c r="L76" s="91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</row>
    <row r="77" spans="1:31" s="92" customFormat="1" ht="16.5" customHeight="1">
      <c r="A77" s="227"/>
      <c r="B77" s="90"/>
      <c r="C77" s="227"/>
      <c r="D77" s="227"/>
      <c r="E77" s="371" t="str">
        <f>E9</f>
        <v>SO 01.2. - Vytápění</v>
      </c>
      <c r="F77" s="372"/>
      <c r="G77" s="372"/>
      <c r="H77" s="372"/>
      <c r="I77" s="227"/>
      <c r="J77" s="227"/>
      <c r="K77" s="227"/>
      <c r="L77" s="91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</row>
    <row r="78" spans="1:31" s="92" customFormat="1" ht="6.95" customHeight="1">
      <c r="A78" s="227"/>
      <c r="B78" s="90"/>
      <c r="C78" s="227"/>
      <c r="D78" s="227"/>
      <c r="E78" s="227"/>
      <c r="F78" s="227"/>
      <c r="G78" s="227"/>
      <c r="H78" s="227"/>
      <c r="I78" s="227"/>
      <c r="J78" s="227"/>
      <c r="K78" s="227"/>
      <c r="L78" s="91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</row>
    <row r="79" spans="1:31" s="92" customFormat="1" ht="12" customHeight="1">
      <c r="A79" s="227"/>
      <c r="B79" s="90"/>
      <c r="C79" s="228" t="s">
        <v>21</v>
      </c>
      <c r="D79" s="227"/>
      <c r="E79" s="227"/>
      <c r="F79" s="93" t="str">
        <f>F12</f>
        <v>Obec Věž</v>
      </c>
      <c r="G79" s="227"/>
      <c r="H79" s="227"/>
      <c r="I79" s="228" t="s">
        <v>23</v>
      </c>
      <c r="J79" s="94">
        <f>IF(J12="","",J12)</f>
        <v>44315</v>
      </c>
      <c r="K79" s="227"/>
      <c r="L79" s="91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</row>
    <row r="80" spans="1:31" s="92" customFormat="1" ht="6.95" customHeight="1">
      <c r="A80" s="227"/>
      <c r="B80" s="90"/>
      <c r="C80" s="227"/>
      <c r="D80" s="227"/>
      <c r="E80" s="227"/>
      <c r="F80" s="227"/>
      <c r="G80" s="227"/>
      <c r="H80" s="227"/>
      <c r="I80" s="227"/>
      <c r="J80" s="227"/>
      <c r="K80" s="227"/>
      <c r="L80" s="91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</row>
    <row r="81" spans="1:31" s="92" customFormat="1" ht="40.15" customHeight="1">
      <c r="A81" s="227"/>
      <c r="B81" s="90"/>
      <c r="C81" s="228" t="s">
        <v>24</v>
      </c>
      <c r="D81" s="227"/>
      <c r="E81" s="227"/>
      <c r="F81" s="93" t="str">
        <f>E15</f>
        <v xml:space="preserve">Kraj Vysočina, Žižkova 1882/57, 587 33 Jihlava </v>
      </c>
      <c r="G81" s="227"/>
      <c r="H81" s="227"/>
      <c r="I81" s="228" t="s">
        <v>32</v>
      </c>
      <c r="J81" s="231" t="str">
        <f>E21</f>
        <v>INVENTE s.r.o., Žerotínova 483/1, 370 04 Č. Buděj.</v>
      </c>
      <c r="K81" s="227"/>
      <c r="L81" s="91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</row>
    <row r="82" spans="1:31" s="92" customFormat="1" ht="15.2" customHeight="1">
      <c r="A82" s="227"/>
      <c r="B82" s="90"/>
      <c r="C82" s="228" t="s">
        <v>30</v>
      </c>
      <c r="D82" s="227"/>
      <c r="E82" s="227"/>
      <c r="F82" s="93" t="str">
        <f>IF(E18="","",E18)</f>
        <v>Vyplň údaj</v>
      </c>
      <c r="G82" s="227"/>
      <c r="H82" s="227"/>
      <c r="I82" s="228" t="s">
        <v>37</v>
      </c>
      <c r="J82" s="231" t="str">
        <f>E24</f>
        <v xml:space="preserve"> </v>
      </c>
      <c r="K82" s="227"/>
      <c r="L82" s="91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</row>
    <row r="83" spans="1:31" s="92" customFormat="1" ht="10.35" customHeight="1">
      <c r="A83" s="227"/>
      <c r="B83" s="90"/>
      <c r="C83" s="227"/>
      <c r="D83" s="227"/>
      <c r="E83" s="227"/>
      <c r="F83" s="227"/>
      <c r="G83" s="227"/>
      <c r="H83" s="227"/>
      <c r="I83" s="227"/>
      <c r="J83" s="227"/>
      <c r="K83" s="227"/>
      <c r="L83" s="91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</row>
    <row r="84" spans="1:31" s="140" customFormat="1" ht="29.25" customHeight="1">
      <c r="A84" s="131"/>
      <c r="B84" s="132"/>
      <c r="C84" s="133" t="s">
        <v>157</v>
      </c>
      <c r="D84" s="134" t="s">
        <v>60</v>
      </c>
      <c r="E84" s="134" t="s">
        <v>56</v>
      </c>
      <c r="F84" s="134" t="s">
        <v>57</v>
      </c>
      <c r="G84" s="134" t="s">
        <v>158</v>
      </c>
      <c r="H84" s="134" t="s">
        <v>159</v>
      </c>
      <c r="I84" s="134" t="s">
        <v>160</v>
      </c>
      <c r="J84" s="134" t="s">
        <v>132</v>
      </c>
      <c r="K84" s="135" t="s">
        <v>161</v>
      </c>
      <c r="L84" s="136"/>
      <c r="M84" s="137" t="s">
        <v>3</v>
      </c>
      <c r="N84" s="138" t="s">
        <v>45</v>
      </c>
      <c r="O84" s="138" t="s">
        <v>162</v>
      </c>
      <c r="P84" s="138" t="s">
        <v>163</v>
      </c>
      <c r="Q84" s="138" t="s">
        <v>164</v>
      </c>
      <c r="R84" s="138" t="s">
        <v>165</v>
      </c>
      <c r="S84" s="138" t="s">
        <v>166</v>
      </c>
      <c r="T84" s="139" t="s">
        <v>167</v>
      </c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</row>
    <row r="85" spans="1:63" s="92" customFormat="1" ht="22.9" customHeight="1">
      <c r="A85" s="227"/>
      <c r="B85" s="90"/>
      <c r="C85" s="141" t="s">
        <v>168</v>
      </c>
      <c r="D85" s="227"/>
      <c r="E85" s="227"/>
      <c r="F85" s="227"/>
      <c r="G85" s="227"/>
      <c r="H85" s="227"/>
      <c r="I85" s="227"/>
      <c r="J85" s="142">
        <f>BK85</f>
        <v>0</v>
      </c>
      <c r="K85" s="227"/>
      <c r="L85" s="90"/>
      <c r="M85" s="143"/>
      <c r="N85" s="144"/>
      <c r="O85" s="99"/>
      <c r="P85" s="145">
        <f>P86+P131+P141+P143+P145</f>
        <v>0</v>
      </c>
      <c r="Q85" s="99"/>
      <c r="R85" s="145">
        <f>R86+R131+R141+R143+R145</f>
        <v>0</v>
      </c>
      <c r="S85" s="99"/>
      <c r="T85" s="146">
        <f>T86+T131+T141+T143+T145</f>
        <v>0</v>
      </c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T85" s="82" t="s">
        <v>74</v>
      </c>
      <c r="AU85" s="82" t="s">
        <v>133</v>
      </c>
      <c r="BK85" s="147">
        <f>BK86+BK131+BK141+BK143+BK145</f>
        <v>0</v>
      </c>
    </row>
    <row r="86" spans="2:63" s="148" customFormat="1" ht="25.9" customHeight="1">
      <c r="B86" s="149"/>
      <c r="D86" s="150" t="s">
        <v>74</v>
      </c>
      <c r="E86" s="151" t="s">
        <v>1876</v>
      </c>
      <c r="F86" s="151" t="s">
        <v>2419</v>
      </c>
      <c r="J86" s="152">
        <f>BK86</f>
        <v>0</v>
      </c>
      <c r="L86" s="149"/>
      <c r="M86" s="153"/>
      <c r="N86" s="154"/>
      <c r="O86" s="154"/>
      <c r="P86" s="155">
        <f>SUM(P87:P130)</f>
        <v>0</v>
      </c>
      <c r="Q86" s="154"/>
      <c r="R86" s="155">
        <f>SUM(R87:R130)</f>
        <v>0</v>
      </c>
      <c r="S86" s="154"/>
      <c r="T86" s="156">
        <f>SUM(T87:T130)</f>
        <v>0</v>
      </c>
      <c r="AR86" s="150" t="s">
        <v>83</v>
      </c>
      <c r="AT86" s="157" t="s">
        <v>74</v>
      </c>
      <c r="AU86" s="157" t="s">
        <v>75</v>
      </c>
      <c r="AY86" s="150" t="s">
        <v>171</v>
      </c>
      <c r="BK86" s="158">
        <f>SUM(BK87:BK130)</f>
        <v>0</v>
      </c>
    </row>
    <row r="87" spans="1:65" s="92" customFormat="1" ht="16.5" customHeight="1">
      <c r="A87" s="227"/>
      <c r="B87" s="90"/>
      <c r="C87" s="198" t="s">
        <v>83</v>
      </c>
      <c r="D87" s="198" t="s">
        <v>248</v>
      </c>
      <c r="E87" s="199" t="s">
        <v>2420</v>
      </c>
      <c r="F87" s="200" t="s">
        <v>2421</v>
      </c>
      <c r="G87" s="201" t="s">
        <v>176</v>
      </c>
      <c r="H87" s="202">
        <v>600</v>
      </c>
      <c r="I87" s="78"/>
      <c r="J87" s="203">
        <f aca="true" t="shared" si="0" ref="J87:J112">ROUND(I87*H87,2)</f>
        <v>0</v>
      </c>
      <c r="K87" s="200" t="s">
        <v>3</v>
      </c>
      <c r="L87" s="204"/>
      <c r="M87" s="205" t="s">
        <v>3</v>
      </c>
      <c r="N87" s="206" t="s">
        <v>47</v>
      </c>
      <c r="O87" s="169"/>
      <c r="P87" s="170">
        <f aca="true" t="shared" si="1" ref="P87:P112">O87*H87</f>
        <v>0</v>
      </c>
      <c r="Q87" s="170">
        <v>0</v>
      </c>
      <c r="R87" s="170">
        <f aca="true" t="shared" si="2" ref="R87:R112">Q87*H87</f>
        <v>0</v>
      </c>
      <c r="S87" s="170">
        <v>0</v>
      </c>
      <c r="T87" s="171">
        <f aca="true" t="shared" si="3" ref="T87:T112">S87*H87</f>
        <v>0</v>
      </c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R87" s="172" t="s">
        <v>219</v>
      </c>
      <c r="AT87" s="172" t="s">
        <v>248</v>
      </c>
      <c r="AU87" s="172" t="s">
        <v>83</v>
      </c>
      <c r="AY87" s="82" t="s">
        <v>171</v>
      </c>
      <c r="BE87" s="173">
        <f aca="true" t="shared" si="4" ref="BE87:BE112">IF(N87="základní",J87,0)</f>
        <v>0</v>
      </c>
      <c r="BF87" s="173">
        <f aca="true" t="shared" si="5" ref="BF87:BF112">IF(N87="snížená",J87,0)</f>
        <v>0</v>
      </c>
      <c r="BG87" s="173">
        <f aca="true" t="shared" si="6" ref="BG87:BG112">IF(N87="zákl. přenesená",J87,0)</f>
        <v>0</v>
      </c>
      <c r="BH87" s="173">
        <f aca="true" t="shared" si="7" ref="BH87:BH112">IF(N87="sníž. přenesená",J87,0)</f>
        <v>0</v>
      </c>
      <c r="BI87" s="173">
        <f aca="true" t="shared" si="8" ref="BI87:BI112">IF(N87="nulová",J87,0)</f>
        <v>0</v>
      </c>
      <c r="BJ87" s="82" t="s">
        <v>179</v>
      </c>
      <c r="BK87" s="173">
        <f aca="true" t="shared" si="9" ref="BK87:BK112">ROUND(I87*H87,2)</f>
        <v>0</v>
      </c>
      <c r="BL87" s="82" t="s">
        <v>178</v>
      </c>
      <c r="BM87" s="172" t="s">
        <v>2422</v>
      </c>
    </row>
    <row r="88" spans="1:65" s="92" customFormat="1" ht="16.5" customHeight="1">
      <c r="A88" s="227"/>
      <c r="B88" s="90"/>
      <c r="C88" s="161" t="s">
        <v>230</v>
      </c>
      <c r="D88" s="161" t="s">
        <v>173</v>
      </c>
      <c r="E88" s="162" t="s">
        <v>2423</v>
      </c>
      <c r="F88" s="163" t="s">
        <v>2424</v>
      </c>
      <c r="G88" s="164" t="s">
        <v>1866</v>
      </c>
      <c r="H88" s="165">
        <v>3000</v>
      </c>
      <c r="I88" s="75"/>
      <c r="J88" s="166">
        <f t="shared" si="0"/>
        <v>0</v>
      </c>
      <c r="K88" s="163" t="s">
        <v>3</v>
      </c>
      <c r="L88" s="90"/>
      <c r="M88" s="167" t="s">
        <v>3</v>
      </c>
      <c r="N88" s="168" t="s">
        <v>47</v>
      </c>
      <c r="O88" s="169"/>
      <c r="P88" s="170">
        <f t="shared" si="1"/>
        <v>0</v>
      </c>
      <c r="Q88" s="170">
        <v>0</v>
      </c>
      <c r="R88" s="170">
        <f t="shared" si="2"/>
        <v>0</v>
      </c>
      <c r="S88" s="170">
        <v>0</v>
      </c>
      <c r="T88" s="171">
        <f t="shared" si="3"/>
        <v>0</v>
      </c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R88" s="172" t="s">
        <v>178</v>
      </c>
      <c r="AT88" s="172" t="s">
        <v>173</v>
      </c>
      <c r="AU88" s="172" t="s">
        <v>83</v>
      </c>
      <c r="AY88" s="82" t="s">
        <v>171</v>
      </c>
      <c r="BE88" s="173">
        <f t="shared" si="4"/>
        <v>0</v>
      </c>
      <c r="BF88" s="173">
        <f t="shared" si="5"/>
        <v>0</v>
      </c>
      <c r="BG88" s="173">
        <f t="shared" si="6"/>
        <v>0</v>
      </c>
      <c r="BH88" s="173">
        <f t="shared" si="7"/>
        <v>0</v>
      </c>
      <c r="BI88" s="173">
        <f t="shared" si="8"/>
        <v>0</v>
      </c>
      <c r="BJ88" s="82" t="s">
        <v>179</v>
      </c>
      <c r="BK88" s="173">
        <f t="shared" si="9"/>
        <v>0</v>
      </c>
      <c r="BL88" s="82" t="s">
        <v>178</v>
      </c>
      <c r="BM88" s="172" t="s">
        <v>2425</v>
      </c>
    </row>
    <row r="89" spans="1:65" s="92" customFormat="1" ht="16.5" customHeight="1">
      <c r="A89" s="227"/>
      <c r="B89" s="90"/>
      <c r="C89" s="161" t="s">
        <v>236</v>
      </c>
      <c r="D89" s="161" t="s">
        <v>173</v>
      </c>
      <c r="E89" s="162" t="s">
        <v>2426</v>
      </c>
      <c r="F89" s="163" t="s">
        <v>2427</v>
      </c>
      <c r="G89" s="164" t="s">
        <v>1866</v>
      </c>
      <c r="H89" s="165">
        <v>200</v>
      </c>
      <c r="I89" s="75"/>
      <c r="J89" s="166">
        <f t="shared" si="0"/>
        <v>0</v>
      </c>
      <c r="K89" s="163" t="s">
        <v>3</v>
      </c>
      <c r="L89" s="90"/>
      <c r="M89" s="167" t="s">
        <v>3</v>
      </c>
      <c r="N89" s="168" t="s">
        <v>47</v>
      </c>
      <c r="O89" s="169"/>
      <c r="P89" s="170">
        <f t="shared" si="1"/>
        <v>0</v>
      </c>
      <c r="Q89" s="170">
        <v>0</v>
      </c>
      <c r="R89" s="170">
        <f t="shared" si="2"/>
        <v>0</v>
      </c>
      <c r="S89" s="170">
        <v>0</v>
      </c>
      <c r="T89" s="171">
        <f t="shared" si="3"/>
        <v>0</v>
      </c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R89" s="172" t="s">
        <v>178</v>
      </c>
      <c r="AT89" s="172" t="s">
        <v>173</v>
      </c>
      <c r="AU89" s="172" t="s">
        <v>83</v>
      </c>
      <c r="AY89" s="82" t="s">
        <v>171</v>
      </c>
      <c r="BE89" s="173">
        <f t="shared" si="4"/>
        <v>0</v>
      </c>
      <c r="BF89" s="173">
        <f t="shared" si="5"/>
        <v>0</v>
      </c>
      <c r="BG89" s="173">
        <f t="shared" si="6"/>
        <v>0</v>
      </c>
      <c r="BH89" s="173">
        <f t="shared" si="7"/>
        <v>0</v>
      </c>
      <c r="BI89" s="173">
        <f t="shared" si="8"/>
        <v>0</v>
      </c>
      <c r="BJ89" s="82" t="s">
        <v>179</v>
      </c>
      <c r="BK89" s="173">
        <f t="shared" si="9"/>
        <v>0</v>
      </c>
      <c r="BL89" s="82" t="s">
        <v>178</v>
      </c>
      <c r="BM89" s="172" t="s">
        <v>2428</v>
      </c>
    </row>
    <row r="90" spans="1:65" s="92" customFormat="1" ht="16.5" customHeight="1">
      <c r="A90" s="227"/>
      <c r="B90" s="90"/>
      <c r="C90" s="161" t="s">
        <v>242</v>
      </c>
      <c r="D90" s="161" t="s">
        <v>173</v>
      </c>
      <c r="E90" s="162" t="s">
        <v>2429</v>
      </c>
      <c r="F90" s="163" t="s">
        <v>2430</v>
      </c>
      <c r="G90" s="164" t="s">
        <v>1866</v>
      </c>
      <c r="H90" s="165">
        <v>9</v>
      </c>
      <c r="I90" s="75"/>
      <c r="J90" s="166">
        <f t="shared" si="0"/>
        <v>0</v>
      </c>
      <c r="K90" s="163" t="s">
        <v>3</v>
      </c>
      <c r="L90" s="90"/>
      <c r="M90" s="167" t="s">
        <v>3</v>
      </c>
      <c r="N90" s="168" t="s">
        <v>47</v>
      </c>
      <c r="O90" s="169"/>
      <c r="P90" s="170">
        <f t="shared" si="1"/>
        <v>0</v>
      </c>
      <c r="Q90" s="170">
        <v>0</v>
      </c>
      <c r="R90" s="170">
        <f t="shared" si="2"/>
        <v>0</v>
      </c>
      <c r="S90" s="170">
        <v>0</v>
      </c>
      <c r="T90" s="171">
        <f t="shared" si="3"/>
        <v>0</v>
      </c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R90" s="172" t="s">
        <v>178</v>
      </c>
      <c r="AT90" s="172" t="s">
        <v>173</v>
      </c>
      <c r="AU90" s="172" t="s">
        <v>83</v>
      </c>
      <c r="AY90" s="82" t="s">
        <v>171</v>
      </c>
      <c r="BE90" s="173">
        <f t="shared" si="4"/>
        <v>0</v>
      </c>
      <c r="BF90" s="173">
        <f t="shared" si="5"/>
        <v>0</v>
      </c>
      <c r="BG90" s="173">
        <f t="shared" si="6"/>
        <v>0</v>
      </c>
      <c r="BH90" s="173">
        <f t="shared" si="7"/>
        <v>0</v>
      </c>
      <c r="BI90" s="173">
        <f t="shared" si="8"/>
        <v>0</v>
      </c>
      <c r="BJ90" s="82" t="s">
        <v>179</v>
      </c>
      <c r="BK90" s="173">
        <f t="shared" si="9"/>
        <v>0</v>
      </c>
      <c r="BL90" s="82" t="s">
        <v>178</v>
      </c>
      <c r="BM90" s="172" t="s">
        <v>2431</v>
      </c>
    </row>
    <row r="91" spans="1:65" s="92" customFormat="1" ht="16.5" customHeight="1">
      <c r="A91" s="227"/>
      <c r="B91" s="90"/>
      <c r="C91" s="161" t="s">
        <v>247</v>
      </c>
      <c r="D91" s="161" t="s">
        <v>173</v>
      </c>
      <c r="E91" s="162" t="s">
        <v>2432</v>
      </c>
      <c r="F91" s="163" t="s">
        <v>2433</v>
      </c>
      <c r="G91" s="164" t="s">
        <v>1866</v>
      </c>
      <c r="H91" s="165">
        <v>9</v>
      </c>
      <c r="I91" s="75"/>
      <c r="J91" s="166">
        <f t="shared" si="0"/>
        <v>0</v>
      </c>
      <c r="K91" s="163" t="s">
        <v>3</v>
      </c>
      <c r="L91" s="90"/>
      <c r="M91" s="167" t="s">
        <v>3</v>
      </c>
      <c r="N91" s="168" t="s">
        <v>47</v>
      </c>
      <c r="O91" s="169"/>
      <c r="P91" s="170">
        <f t="shared" si="1"/>
        <v>0</v>
      </c>
      <c r="Q91" s="170">
        <v>0</v>
      </c>
      <c r="R91" s="170">
        <f t="shared" si="2"/>
        <v>0</v>
      </c>
      <c r="S91" s="170">
        <v>0</v>
      </c>
      <c r="T91" s="171">
        <f t="shared" si="3"/>
        <v>0</v>
      </c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R91" s="172" t="s">
        <v>178</v>
      </c>
      <c r="AT91" s="172" t="s">
        <v>173</v>
      </c>
      <c r="AU91" s="172" t="s">
        <v>83</v>
      </c>
      <c r="AY91" s="82" t="s">
        <v>171</v>
      </c>
      <c r="BE91" s="173">
        <f t="shared" si="4"/>
        <v>0</v>
      </c>
      <c r="BF91" s="173">
        <f t="shared" si="5"/>
        <v>0</v>
      </c>
      <c r="BG91" s="173">
        <f t="shared" si="6"/>
        <v>0</v>
      </c>
      <c r="BH91" s="173">
        <f t="shared" si="7"/>
        <v>0</v>
      </c>
      <c r="BI91" s="173">
        <f t="shared" si="8"/>
        <v>0</v>
      </c>
      <c r="BJ91" s="82" t="s">
        <v>179</v>
      </c>
      <c r="BK91" s="173">
        <f t="shared" si="9"/>
        <v>0</v>
      </c>
      <c r="BL91" s="82" t="s">
        <v>178</v>
      </c>
      <c r="BM91" s="172" t="s">
        <v>2434</v>
      </c>
    </row>
    <row r="92" spans="1:65" s="92" customFormat="1" ht="16.5" customHeight="1">
      <c r="A92" s="227"/>
      <c r="B92" s="90"/>
      <c r="C92" s="161" t="s">
        <v>253</v>
      </c>
      <c r="D92" s="161" t="s">
        <v>173</v>
      </c>
      <c r="E92" s="162" t="s">
        <v>2435</v>
      </c>
      <c r="F92" s="163" t="s">
        <v>2436</v>
      </c>
      <c r="G92" s="164" t="s">
        <v>1866</v>
      </c>
      <c r="H92" s="165">
        <v>23</v>
      </c>
      <c r="I92" s="75"/>
      <c r="J92" s="166">
        <f t="shared" si="0"/>
        <v>0</v>
      </c>
      <c r="K92" s="163" t="s">
        <v>3</v>
      </c>
      <c r="L92" s="90"/>
      <c r="M92" s="167" t="s">
        <v>3</v>
      </c>
      <c r="N92" s="168" t="s">
        <v>47</v>
      </c>
      <c r="O92" s="169"/>
      <c r="P92" s="170">
        <f t="shared" si="1"/>
        <v>0</v>
      </c>
      <c r="Q92" s="170">
        <v>0</v>
      </c>
      <c r="R92" s="170">
        <f t="shared" si="2"/>
        <v>0</v>
      </c>
      <c r="S92" s="170">
        <v>0</v>
      </c>
      <c r="T92" s="171">
        <f t="shared" si="3"/>
        <v>0</v>
      </c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R92" s="172" t="s">
        <v>178</v>
      </c>
      <c r="AT92" s="172" t="s">
        <v>173</v>
      </c>
      <c r="AU92" s="172" t="s">
        <v>83</v>
      </c>
      <c r="AY92" s="82" t="s">
        <v>171</v>
      </c>
      <c r="BE92" s="173">
        <f t="shared" si="4"/>
        <v>0</v>
      </c>
      <c r="BF92" s="173">
        <f t="shared" si="5"/>
        <v>0</v>
      </c>
      <c r="BG92" s="173">
        <f t="shared" si="6"/>
        <v>0</v>
      </c>
      <c r="BH92" s="173">
        <f t="shared" si="7"/>
        <v>0</v>
      </c>
      <c r="BI92" s="173">
        <f t="shared" si="8"/>
        <v>0</v>
      </c>
      <c r="BJ92" s="82" t="s">
        <v>179</v>
      </c>
      <c r="BK92" s="173">
        <f t="shared" si="9"/>
        <v>0</v>
      </c>
      <c r="BL92" s="82" t="s">
        <v>178</v>
      </c>
      <c r="BM92" s="172" t="s">
        <v>2437</v>
      </c>
    </row>
    <row r="93" spans="1:65" s="92" customFormat="1" ht="16.5" customHeight="1">
      <c r="A93" s="227"/>
      <c r="B93" s="90"/>
      <c r="C93" s="161" t="s">
        <v>9</v>
      </c>
      <c r="D93" s="161" t="s">
        <v>173</v>
      </c>
      <c r="E93" s="162" t="s">
        <v>2438</v>
      </c>
      <c r="F93" s="163" t="s">
        <v>2439</v>
      </c>
      <c r="G93" s="164" t="s">
        <v>1635</v>
      </c>
      <c r="H93" s="165">
        <v>4</v>
      </c>
      <c r="I93" s="75"/>
      <c r="J93" s="166">
        <f t="shared" si="0"/>
        <v>0</v>
      </c>
      <c r="K93" s="163" t="s">
        <v>3</v>
      </c>
      <c r="L93" s="90"/>
      <c r="M93" s="167" t="s">
        <v>3</v>
      </c>
      <c r="N93" s="168" t="s">
        <v>47</v>
      </c>
      <c r="O93" s="169"/>
      <c r="P93" s="170">
        <f t="shared" si="1"/>
        <v>0</v>
      </c>
      <c r="Q93" s="170">
        <v>0</v>
      </c>
      <c r="R93" s="170">
        <f t="shared" si="2"/>
        <v>0</v>
      </c>
      <c r="S93" s="170">
        <v>0</v>
      </c>
      <c r="T93" s="171">
        <f t="shared" si="3"/>
        <v>0</v>
      </c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R93" s="172" t="s">
        <v>178</v>
      </c>
      <c r="AT93" s="172" t="s">
        <v>173</v>
      </c>
      <c r="AU93" s="172" t="s">
        <v>83</v>
      </c>
      <c r="AY93" s="82" t="s">
        <v>171</v>
      </c>
      <c r="BE93" s="173">
        <f t="shared" si="4"/>
        <v>0</v>
      </c>
      <c r="BF93" s="173">
        <f t="shared" si="5"/>
        <v>0</v>
      </c>
      <c r="BG93" s="173">
        <f t="shared" si="6"/>
        <v>0</v>
      </c>
      <c r="BH93" s="173">
        <f t="shared" si="7"/>
        <v>0</v>
      </c>
      <c r="BI93" s="173">
        <f t="shared" si="8"/>
        <v>0</v>
      </c>
      <c r="BJ93" s="82" t="s">
        <v>179</v>
      </c>
      <c r="BK93" s="173">
        <f t="shared" si="9"/>
        <v>0</v>
      </c>
      <c r="BL93" s="82" t="s">
        <v>178</v>
      </c>
      <c r="BM93" s="172" t="s">
        <v>2440</v>
      </c>
    </row>
    <row r="94" spans="1:65" s="92" customFormat="1" ht="16.5" customHeight="1">
      <c r="A94" s="227"/>
      <c r="B94" s="90"/>
      <c r="C94" s="161" t="s">
        <v>261</v>
      </c>
      <c r="D94" s="161" t="s">
        <v>173</v>
      </c>
      <c r="E94" s="162" t="s">
        <v>2441</v>
      </c>
      <c r="F94" s="163" t="s">
        <v>2442</v>
      </c>
      <c r="G94" s="164" t="s">
        <v>1635</v>
      </c>
      <c r="H94" s="165">
        <v>1</v>
      </c>
      <c r="I94" s="75"/>
      <c r="J94" s="166">
        <f t="shared" si="0"/>
        <v>0</v>
      </c>
      <c r="K94" s="163" t="s">
        <v>3</v>
      </c>
      <c r="L94" s="90"/>
      <c r="M94" s="167" t="s">
        <v>3</v>
      </c>
      <c r="N94" s="168" t="s">
        <v>47</v>
      </c>
      <c r="O94" s="169"/>
      <c r="P94" s="170">
        <f t="shared" si="1"/>
        <v>0</v>
      </c>
      <c r="Q94" s="170">
        <v>0</v>
      </c>
      <c r="R94" s="170">
        <f t="shared" si="2"/>
        <v>0</v>
      </c>
      <c r="S94" s="170">
        <v>0</v>
      </c>
      <c r="T94" s="171">
        <f t="shared" si="3"/>
        <v>0</v>
      </c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R94" s="172" t="s">
        <v>178</v>
      </c>
      <c r="AT94" s="172" t="s">
        <v>173</v>
      </c>
      <c r="AU94" s="172" t="s">
        <v>83</v>
      </c>
      <c r="AY94" s="82" t="s">
        <v>171</v>
      </c>
      <c r="BE94" s="173">
        <f t="shared" si="4"/>
        <v>0</v>
      </c>
      <c r="BF94" s="173">
        <f t="shared" si="5"/>
        <v>0</v>
      </c>
      <c r="BG94" s="173">
        <f t="shared" si="6"/>
        <v>0</v>
      </c>
      <c r="BH94" s="173">
        <f t="shared" si="7"/>
        <v>0</v>
      </c>
      <c r="BI94" s="173">
        <f t="shared" si="8"/>
        <v>0</v>
      </c>
      <c r="BJ94" s="82" t="s">
        <v>179</v>
      </c>
      <c r="BK94" s="173">
        <f t="shared" si="9"/>
        <v>0</v>
      </c>
      <c r="BL94" s="82" t="s">
        <v>178</v>
      </c>
      <c r="BM94" s="172" t="s">
        <v>2443</v>
      </c>
    </row>
    <row r="95" spans="1:65" s="92" customFormat="1" ht="16.5" customHeight="1">
      <c r="A95" s="227"/>
      <c r="B95" s="90"/>
      <c r="C95" s="161" t="s">
        <v>265</v>
      </c>
      <c r="D95" s="161" t="s">
        <v>173</v>
      </c>
      <c r="E95" s="162" t="s">
        <v>2444</v>
      </c>
      <c r="F95" s="163" t="s">
        <v>2445</v>
      </c>
      <c r="G95" s="164" t="s">
        <v>1635</v>
      </c>
      <c r="H95" s="165">
        <v>2</v>
      </c>
      <c r="I95" s="75"/>
      <c r="J95" s="166">
        <f t="shared" si="0"/>
        <v>0</v>
      </c>
      <c r="K95" s="163" t="s">
        <v>3</v>
      </c>
      <c r="L95" s="90"/>
      <c r="M95" s="167" t="s">
        <v>3</v>
      </c>
      <c r="N95" s="168" t="s">
        <v>47</v>
      </c>
      <c r="O95" s="169"/>
      <c r="P95" s="170">
        <f t="shared" si="1"/>
        <v>0</v>
      </c>
      <c r="Q95" s="170">
        <v>0</v>
      </c>
      <c r="R95" s="170">
        <f t="shared" si="2"/>
        <v>0</v>
      </c>
      <c r="S95" s="170">
        <v>0</v>
      </c>
      <c r="T95" s="171">
        <f t="shared" si="3"/>
        <v>0</v>
      </c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R95" s="172" t="s">
        <v>178</v>
      </c>
      <c r="AT95" s="172" t="s">
        <v>173</v>
      </c>
      <c r="AU95" s="172" t="s">
        <v>83</v>
      </c>
      <c r="AY95" s="82" t="s">
        <v>171</v>
      </c>
      <c r="BE95" s="173">
        <f t="shared" si="4"/>
        <v>0</v>
      </c>
      <c r="BF95" s="173">
        <f t="shared" si="5"/>
        <v>0</v>
      </c>
      <c r="BG95" s="173">
        <f t="shared" si="6"/>
        <v>0</v>
      </c>
      <c r="BH95" s="173">
        <f t="shared" si="7"/>
        <v>0</v>
      </c>
      <c r="BI95" s="173">
        <f t="shared" si="8"/>
        <v>0</v>
      </c>
      <c r="BJ95" s="82" t="s">
        <v>179</v>
      </c>
      <c r="BK95" s="173">
        <f t="shared" si="9"/>
        <v>0</v>
      </c>
      <c r="BL95" s="82" t="s">
        <v>178</v>
      </c>
      <c r="BM95" s="172" t="s">
        <v>2446</v>
      </c>
    </row>
    <row r="96" spans="1:65" s="92" customFormat="1" ht="16.5" customHeight="1">
      <c r="A96" s="227"/>
      <c r="B96" s="90"/>
      <c r="C96" s="161" t="s">
        <v>269</v>
      </c>
      <c r="D96" s="161" t="s">
        <v>173</v>
      </c>
      <c r="E96" s="162" t="s">
        <v>2447</v>
      </c>
      <c r="F96" s="163" t="s">
        <v>2448</v>
      </c>
      <c r="G96" s="164" t="s">
        <v>1866</v>
      </c>
      <c r="H96" s="165">
        <v>4</v>
      </c>
      <c r="I96" s="75"/>
      <c r="J96" s="166">
        <f t="shared" si="0"/>
        <v>0</v>
      </c>
      <c r="K96" s="163" t="s">
        <v>3</v>
      </c>
      <c r="L96" s="90"/>
      <c r="M96" s="167" t="s">
        <v>3</v>
      </c>
      <c r="N96" s="168" t="s">
        <v>47</v>
      </c>
      <c r="O96" s="169"/>
      <c r="P96" s="170">
        <f t="shared" si="1"/>
        <v>0</v>
      </c>
      <c r="Q96" s="170">
        <v>0</v>
      </c>
      <c r="R96" s="170">
        <f t="shared" si="2"/>
        <v>0</v>
      </c>
      <c r="S96" s="170">
        <v>0</v>
      </c>
      <c r="T96" s="171">
        <f t="shared" si="3"/>
        <v>0</v>
      </c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R96" s="172" t="s">
        <v>178</v>
      </c>
      <c r="AT96" s="172" t="s">
        <v>173</v>
      </c>
      <c r="AU96" s="172" t="s">
        <v>83</v>
      </c>
      <c r="AY96" s="82" t="s">
        <v>171</v>
      </c>
      <c r="BE96" s="173">
        <f t="shared" si="4"/>
        <v>0</v>
      </c>
      <c r="BF96" s="173">
        <f t="shared" si="5"/>
        <v>0</v>
      </c>
      <c r="BG96" s="173">
        <f t="shared" si="6"/>
        <v>0</v>
      </c>
      <c r="BH96" s="173">
        <f t="shared" si="7"/>
        <v>0</v>
      </c>
      <c r="BI96" s="173">
        <f t="shared" si="8"/>
        <v>0</v>
      </c>
      <c r="BJ96" s="82" t="s">
        <v>179</v>
      </c>
      <c r="BK96" s="173">
        <f t="shared" si="9"/>
        <v>0</v>
      </c>
      <c r="BL96" s="82" t="s">
        <v>178</v>
      </c>
      <c r="BM96" s="172" t="s">
        <v>2449</v>
      </c>
    </row>
    <row r="97" spans="1:65" s="92" customFormat="1" ht="16.5" customHeight="1">
      <c r="A97" s="227"/>
      <c r="B97" s="90"/>
      <c r="C97" s="161" t="s">
        <v>274</v>
      </c>
      <c r="D97" s="161" t="s">
        <v>173</v>
      </c>
      <c r="E97" s="162" t="s">
        <v>2450</v>
      </c>
      <c r="F97" s="163" t="s">
        <v>2451</v>
      </c>
      <c r="G97" s="164" t="s">
        <v>1635</v>
      </c>
      <c r="H97" s="165">
        <v>1</v>
      </c>
      <c r="I97" s="75"/>
      <c r="J97" s="166">
        <f t="shared" si="0"/>
        <v>0</v>
      </c>
      <c r="K97" s="163" t="s">
        <v>3</v>
      </c>
      <c r="L97" s="90"/>
      <c r="M97" s="167" t="s">
        <v>3</v>
      </c>
      <c r="N97" s="168" t="s">
        <v>47</v>
      </c>
      <c r="O97" s="169"/>
      <c r="P97" s="170">
        <f t="shared" si="1"/>
        <v>0</v>
      </c>
      <c r="Q97" s="170">
        <v>0</v>
      </c>
      <c r="R97" s="170">
        <f t="shared" si="2"/>
        <v>0</v>
      </c>
      <c r="S97" s="170">
        <v>0</v>
      </c>
      <c r="T97" s="171">
        <f t="shared" si="3"/>
        <v>0</v>
      </c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R97" s="172" t="s">
        <v>178</v>
      </c>
      <c r="AT97" s="172" t="s">
        <v>173</v>
      </c>
      <c r="AU97" s="172" t="s">
        <v>83</v>
      </c>
      <c r="AY97" s="82" t="s">
        <v>171</v>
      </c>
      <c r="BE97" s="173">
        <f t="shared" si="4"/>
        <v>0</v>
      </c>
      <c r="BF97" s="173">
        <f t="shared" si="5"/>
        <v>0</v>
      </c>
      <c r="BG97" s="173">
        <f t="shared" si="6"/>
        <v>0</v>
      </c>
      <c r="BH97" s="173">
        <f t="shared" si="7"/>
        <v>0</v>
      </c>
      <c r="BI97" s="173">
        <f t="shared" si="8"/>
        <v>0</v>
      </c>
      <c r="BJ97" s="82" t="s">
        <v>179</v>
      </c>
      <c r="BK97" s="173">
        <f t="shared" si="9"/>
        <v>0</v>
      </c>
      <c r="BL97" s="82" t="s">
        <v>178</v>
      </c>
      <c r="BM97" s="172" t="s">
        <v>2452</v>
      </c>
    </row>
    <row r="98" spans="1:65" s="92" customFormat="1" ht="16.5" customHeight="1">
      <c r="A98" s="227"/>
      <c r="B98" s="90"/>
      <c r="C98" s="161" t="s">
        <v>179</v>
      </c>
      <c r="D98" s="161" t="s">
        <v>173</v>
      </c>
      <c r="E98" s="162" t="s">
        <v>2453</v>
      </c>
      <c r="F98" s="163" t="s">
        <v>2454</v>
      </c>
      <c r="G98" s="164" t="s">
        <v>256</v>
      </c>
      <c r="H98" s="165">
        <v>3000</v>
      </c>
      <c r="I98" s="75"/>
      <c r="J98" s="166">
        <f t="shared" si="0"/>
        <v>0</v>
      </c>
      <c r="K98" s="163" t="s">
        <v>3</v>
      </c>
      <c r="L98" s="90"/>
      <c r="M98" s="167" t="s">
        <v>3</v>
      </c>
      <c r="N98" s="168" t="s">
        <v>47</v>
      </c>
      <c r="O98" s="169"/>
      <c r="P98" s="170">
        <f t="shared" si="1"/>
        <v>0</v>
      </c>
      <c r="Q98" s="170">
        <v>0</v>
      </c>
      <c r="R98" s="170">
        <f t="shared" si="2"/>
        <v>0</v>
      </c>
      <c r="S98" s="170">
        <v>0</v>
      </c>
      <c r="T98" s="171">
        <f t="shared" si="3"/>
        <v>0</v>
      </c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R98" s="172" t="s">
        <v>178</v>
      </c>
      <c r="AT98" s="172" t="s">
        <v>173</v>
      </c>
      <c r="AU98" s="172" t="s">
        <v>83</v>
      </c>
      <c r="AY98" s="82" t="s">
        <v>171</v>
      </c>
      <c r="BE98" s="173">
        <f t="shared" si="4"/>
        <v>0</v>
      </c>
      <c r="BF98" s="173">
        <f t="shared" si="5"/>
        <v>0</v>
      </c>
      <c r="BG98" s="173">
        <f t="shared" si="6"/>
        <v>0</v>
      </c>
      <c r="BH98" s="173">
        <f t="shared" si="7"/>
        <v>0</v>
      </c>
      <c r="BI98" s="173">
        <f t="shared" si="8"/>
        <v>0</v>
      </c>
      <c r="BJ98" s="82" t="s">
        <v>179</v>
      </c>
      <c r="BK98" s="173">
        <f t="shared" si="9"/>
        <v>0</v>
      </c>
      <c r="BL98" s="82" t="s">
        <v>178</v>
      </c>
      <c r="BM98" s="172" t="s">
        <v>2455</v>
      </c>
    </row>
    <row r="99" spans="1:65" s="92" customFormat="1" ht="16.5" customHeight="1">
      <c r="A99" s="227"/>
      <c r="B99" s="90"/>
      <c r="C99" s="161" t="s">
        <v>277</v>
      </c>
      <c r="D99" s="161" t="s">
        <v>173</v>
      </c>
      <c r="E99" s="162" t="s">
        <v>2456</v>
      </c>
      <c r="F99" s="163" t="s">
        <v>2457</v>
      </c>
      <c r="G99" s="164" t="s">
        <v>1635</v>
      </c>
      <c r="H99" s="165">
        <v>1</v>
      </c>
      <c r="I99" s="75"/>
      <c r="J99" s="166">
        <f t="shared" si="0"/>
        <v>0</v>
      </c>
      <c r="K99" s="163" t="s">
        <v>3</v>
      </c>
      <c r="L99" s="90"/>
      <c r="M99" s="167" t="s">
        <v>3</v>
      </c>
      <c r="N99" s="168" t="s">
        <v>47</v>
      </c>
      <c r="O99" s="169"/>
      <c r="P99" s="170">
        <f t="shared" si="1"/>
        <v>0</v>
      </c>
      <c r="Q99" s="170">
        <v>0</v>
      </c>
      <c r="R99" s="170">
        <f t="shared" si="2"/>
        <v>0</v>
      </c>
      <c r="S99" s="170">
        <v>0</v>
      </c>
      <c r="T99" s="171">
        <f t="shared" si="3"/>
        <v>0</v>
      </c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R99" s="172" t="s">
        <v>178</v>
      </c>
      <c r="AT99" s="172" t="s">
        <v>173</v>
      </c>
      <c r="AU99" s="172" t="s">
        <v>83</v>
      </c>
      <c r="AY99" s="82" t="s">
        <v>171</v>
      </c>
      <c r="BE99" s="173">
        <f t="shared" si="4"/>
        <v>0</v>
      </c>
      <c r="BF99" s="173">
        <f t="shared" si="5"/>
        <v>0</v>
      </c>
      <c r="BG99" s="173">
        <f t="shared" si="6"/>
        <v>0</v>
      </c>
      <c r="BH99" s="173">
        <f t="shared" si="7"/>
        <v>0</v>
      </c>
      <c r="BI99" s="173">
        <f t="shared" si="8"/>
        <v>0</v>
      </c>
      <c r="BJ99" s="82" t="s">
        <v>179</v>
      </c>
      <c r="BK99" s="173">
        <f t="shared" si="9"/>
        <v>0</v>
      </c>
      <c r="BL99" s="82" t="s">
        <v>178</v>
      </c>
      <c r="BM99" s="172" t="s">
        <v>2458</v>
      </c>
    </row>
    <row r="100" spans="1:65" s="92" customFormat="1" ht="16.5" customHeight="1">
      <c r="A100" s="227"/>
      <c r="B100" s="90"/>
      <c r="C100" s="161" t="s">
        <v>8</v>
      </c>
      <c r="D100" s="161" t="s">
        <v>173</v>
      </c>
      <c r="E100" s="162" t="s">
        <v>2459</v>
      </c>
      <c r="F100" s="163" t="s">
        <v>2460</v>
      </c>
      <c r="G100" s="164" t="s">
        <v>1635</v>
      </c>
      <c r="H100" s="165">
        <v>1</v>
      </c>
      <c r="I100" s="75"/>
      <c r="J100" s="166">
        <f t="shared" si="0"/>
        <v>0</v>
      </c>
      <c r="K100" s="163" t="s">
        <v>3</v>
      </c>
      <c r="L100" s="90"/>
      <c r="M100" s="167" t="s">
        <v>3</v>
      </c>
      <c r="N100" s="168" t="s">
        <v>47</v>
      </c>
      <c r="O100" s="169"/>
      <c r="P100" s="170">
        <f t="shared" si="1"/>
        <v>0</v>
      </c>
      <c r="Q100" s="170">
        <v>0</v>
      </c>
      <c r="R100" s="170">
        <f t="shared" si="2"/>
        <v>0</v>
      </c>
      <c r="S100" s="170">
        <v>0</v>
      </c>
      <c r="T100" s="171">
        <f t="shared" si="3"/>
        <v>0</v>
      </c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R100" s="172" t="s">
        <v>178</v>
      </c>
      <c r="AT100" s="172" t="s">
        <v>173</v>
      </c>
      <c r="AU100" s="172" t="s">
        <v>83</v>
      </c>
      <c r="AY100" s="82" t="s">
        <v>171</v>
      </c>
      <c r="BE100" s="173">
        <f t="shared" si="4"/>
        <v>0</v>
      </c>
      <c r="BF100" s="173">
        <f t="shared" si="5"/>
        <v>0</v>
      </c>
      <c r="BG100" s="173">
        <f t="shared" si="6"/>
        <v>0</v>
      </c>
      <c r="BH100" s="173">
        <f t="shared" si="7"/>
        <v>0</v>
      </c>
      <c r="BI100" s="173">
        <f t="shared" si="8"/>
        <v>0</v>
      </c>
      <c r="BJ100" s="82" t="s">
        <v>179</v>
      </c>
      <c r="BK100" s="173">
        <f t="shared" si="9"/>
        <v>0</v>
      </c>
      <c r="BL100" s="82" t="s">
        <v>178</v>
      </c>
      <c r="BM100" s="172" t="s">
        <v>2461</v>
      </c>
    </row>
    <row r="101" spans="1:65" s="92" customFormat="1" ht="16.5" customHeight="1">
      <c r="A101" s="227"/>
      <c r="B101" s="90"/>
      <c r="C101" s="161" t="s">
        <v>286</v>
      </c>
      <c r="D101" s="161" t="s">
        <v>173</v>
      </c>
      <c r="E101" s="162" t="s">
        <v>2462</v>
      </c>
      <c r="F101" s="163" t="s">
        <v>2463</v>
      </c>
      <c r="G101" s="164" t="s">
        <v>1635</v>
      </c>
      <c r="H101" s="165">
        <v>1</v>
      </c>
      <c r="I101" s="75"/>
      <c r="J101" s="166">
        <f t="shared" si="0"/>
        <v>0</v>
      </c>
      <c r="K101" s="163" t="s">
        <v>3</v>
      </c>
      <c r="L101" s="90"/>
      <c r="M101" s="167" t="s">
        <v>3</v>
      </c>
      <c r="N101" s="168" t="s">
        <v>47</v>
      </c>
      <c r="O101" s="169"/>
      <c r="P101" s="170">
        <f t="shared" si="1"/>
        <v>0</v>
      </c>
      <c r="Q101" s="170">
        <v>0</v>
      </c>
      <c r="R101" s="170">
        <f t="shared" si="2"/>
        <v>0</v>
      </c>
      <c r="S101" s="170">
        <v>0</v>
      </c>
      <c r="T101" s="171">
        <f t="shared" si="3"/>
        <v>0</v>
      </c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R101" s="172" t="s">
        <v>178</v>
      </c>
      <c r="AT101" s="172" t="s">
        <v>173</v>
      </c>
      <c r="AU101" s="172" t="s">
        <v>83</v>
      </c>
      <c r="AY101" s="82" t="s">
        <v>171</v>
      </c>
      <c r="BE101" s="173">
        <f t="shared" si="4"/>
        <v>0</v>
      </c>
      <c r="BF101" s="173">
        <f t="shared" si="5"/>
        <v>0</v>
      </c>
      <c r="BG101" s="173">
        <f t="shared" si="6"/>
        <v>0</v>
      </c>
      <c r="BH101" s="173">
        <f t="shared" si="7"/>
        <v>0</v>
      </c>
      <c r="BI101" s="173">
        <f t="shared" si="8"/>
        <v>0</v>
      </c>
      <c r="BJ101" s="82" t="s">
        <v>179</v>
      </c>
      <c r="BK101" s="173">
        <f t="shared" si="9"/>
        <v>0</v>
      </c>
      <c r="BL101" s="82" t="s">
        <v>178</v>
      </c>
      <c r="BM101" s="172" t="s">
        <v>2464</v>
      </c>
    </row>
    <row r="102" spans="1:65" s="92" customFormat="1" ht="16.5" customHeight="1">
      <c r="A102" s="227"/>
      <c r="B102" s="90"/>
      <c r="C102" s="161" t="s">
        <v>291</v>
      </c>
      <c r="D102" s="161" t="s">
        <v>173</v>
      </c>
      <c r="E102" s="162" t="s">
        <v>2465</v>
      </c>
      <c r="F102" s="163" t="s">
        <v>2466</v>
      </c>
      <c r="G102" s="164" t="s">
        <v>1866</v>
      </c>
      <c r="H102" s="165">
        <v>2</v>
      </c>
      <c r="I102" s="75"/>
      <c r="J102" s="166">
        <f t="shared" si="0"/>
        <v>0</v>
      </c>
      <c r="K102" s="163" t="s">
        <v>3</v>
      </c>
      <c r="L102" s="90"/>
      <c r="M102" s="167" t="s">
        <v>3</v>
      </c>
      <c r="N102" s="168" t="s">
        <v>47</v>
      </c>
      <c r="O102" s="169"/>
      <c r="P102" s="170">
        <f t="shared" si="1"/>
        <v>0</v>
      </c>
      <c r="Q102" s="170">
        <v>0</v>
      </c>
      <c r="R102" s="170">
        <f t="shared" si="2"/>
        <v>0</v>
      </c>
      <c r="S102" s="170">
        <v>0</v>
      </c>
      <c r="T102" s="171">
        <f t="shared" si="3"/>
        <v>0</v>
      </c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R102" s="172" t="s">
        <v>178</v>
      </c>
      <c r="AT102" s="172" t="s">
        <v>173</v>
      </c>
      <c r="AU102" s="172" t="s">
        <v>83</v>
      </c>
      <c r="AY102" s="82" t="s">
        <v>171</v>
      </c>
      <c r="BE102" s="173">
        <f t="shared" si="4"/>
        <v>0</v>
      </c>
      <c r="BF102" s="173">
        <f t="shared" si="5"/>
        <v>0</v>
      </c>
      <c r="BG102" s="173">
        <f t="shared" si="6"/>
        <v>0</v>
      </c>
      <c r="BH102" s="173">
        <f t="shared" si="7"/>
        <v>0</v>
      </c>
      <c r="BI102" s="173">
        <f t="shared" si="8"/>
        <v>0</v>
      </c>
      <c r="BJ102" s="82" t="s">
        <v>179</v>
      </c>
      <c r="BK102" s="173">
        <f t="shared" si="9"/>
        <v>0</v>
      </c>
      <c r="BL102" s="82" t="s">
        <v>178</v>
      </c>
      <c r="BM102" s="172" t="s">
        <v>2467</v>
      </c>
    </row>
    <row r="103" spans="1:65" s="92" customFormat="1" ht="16.5" customHeight="1">
      <c r="A103" s="227"/>
      <c r="B103" s="90"/>
      <c r="C103" s="161" t="s">
        <v>296</v>
      </c>
      <c r="D103" s="161" t="s">
        <v>173</v>
      </c>
      <c r="E103" s="162" t="s">
        <v>2468</v>
      </c>
      <c r="F103" s="163" t="s">
        <v>2469</v>
      </c>
      <c r="G103" s="164" t="s">
        <v>1635</v>
      </c>
      <c r="H103" s="165">
        <v>1</v>
      </c>
      <c r="I103" s="75"/>
      <c r="J103" s="166">
        <f t="shared" si="0"/>
        <v>0</v>
      </c>
      <c r="K103" s="163" t="s">
        <v>3</v>
      </c>
      <c r="L103" s="90"/>
      <c r="M103" s="167" t="s">
        <v>3</v>
      </c>
      <c r="N103" s="168" t="s">
        <v>47</v>
      </c>
      <c r="O103" s="169"/>
      <c r="P103" s="170">
        <f t="shared" si="1"/>
        <v>0</v>
      </c>
      <c r="Q103" s="170">
        <v>0</v>
      </c>
      <c r="R103" s="170">
        <f t="shared" si="2"/>
        <v>0</v>
      </c>
      <c r="S103" s="170">
        <v>0</v>
      </c>
      <c r="T103" s="171">
        <f t="shared" si="3"/>
        <v>0</v>
      </c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R103" s="172" t="s">
        <v>178</v>
      </c>
      <c r="AT103" s="172" t="s">
        <v>173</v>
      </c>
      <c r="AU103" s="172" t="s">
        <v>83</v>
      </c>
      <c r="AY103" s="82" t="s">
        <v>171</v>
      </c>
      <c r="BE103" s="173">
        <f t="shared" si="4"/>
        <v>0</v>
      </c>
      <c r="BF103" s="173">
        <f t="shared" si="5"/>
        <v>0</v>
      </c>
      <c r="BG103" s="173">
        <f t="shared" si="6"/>
        <v>0</v>
      </c>
      <c r="BH103" s="173">
        <f t="shared" si="7"/>
        <v>0</v>
      </c>
      <c r="BI103" s="173">
        <f t="shared" si="8"/>
        <v>0</v>
      </c>
      <c r="BJ103" s="82" t="s">
        <v>179</v>
      </c>
      <c r="BK103" s="173">
        <f t="shared" si="9"/>
        <v>0</v>
      </c>
      <c r="BL103" s="82" t="s">
        <v>178</v>
      </c>
      <c r="BM103" s="172" t="s">
        <v>2470</v>
      </c>
    </row>
    <row r="104" spans="1:65" s="92" customFormat="1" ht="16.5" customHeight="1">
      <c r="A104" s="227"/>
      <c r="B104" s="90"/>
      <c r="C104" s="161" t="s">
        <v>300</v>
      </c>
      <c r="D104" s="161" t="s">
        <v>173</v>
      </c>
      <c r="E104" s="162" t="s">
        <v>2471</v>
      </c>
      <c r="F104" s="163" t="s">
        <v>2472</v>
      </c>
      <c r="G104" s="164" t="s">
        <v>1866</v>
      </c>
      <c r="H104" s="165">
        <v>1</v>
      </c>
      <c r="I104" s="75"/>
      <c r="J104" s="166">
        <f t="shared" si="0"/>
        <v>0</v>
      </c>
      <c r="K104" s="163" t="s">
        <v>3</v>
      </c>
      <c r="L104" s="90"/>
      <c r="M104" s="167" t="s">
        <v>3</v>
      </c>
      <c r="N104" s="168" t="s">
        <v>47</v>
      </c>
      <c r="O104" s="169"/>
      <c r="P104" s="170">
        <f t="shared" si="1"/>
        <v>0</v>
      </c>
      <c r="Q104" s="170">
        <v>0</v>
      </c>
      <c r="R104" s="170">
        <f t="shared" si="2"/>
        <v>0</v>
      </c>
      <c r="S104" s="170">
        <v>0</v>
      </c>
      <c r="T104" s="171">
        <f t="shared" si="3"/>
        <v>0</v>
      </c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R104" s="172" t="s">
        <v>178</v>
      </c>
      <c r="AT104" s="172" t="s">
        <v>173</v>
      </c>
      <c r="AU104" s="172" t="s">
        <v>83</v>
      </c>
      <c r="AY104" s="82" t="s">
        <v>171</v>
      </c>
      <c r="BE104" s="173">
        <f t="shared" si="4"/>
        <v>0</v>
      </c>
      <c r="BF104" s="173">
        <f t="shared" si="5"/>
        <v>0</v>
      </c>
      <c r="BG104" s="173">
        <f t="shared" si="6"/>
        <v>0</v>
      </c>
      <c r="BH104" s="173">
        <f t="shared" si="7"/>
        <v>0</v>
      </c>
      <c r="BI104" s="173">
        <f t="shared" si="8"/>
        <v>0</v>
      </c>
      <c r="BJ104" s="82" t="s">
        <v>179</v>
      </c>
      <c r="BK104" s="173">
        <f t="shared" si="9"/>
        <v>0</v>
      </c>
      <c r="BL104" s="82" t="s">
        <v>178</v>
      </c>
      <c r="BM104" s="172" t="s">
        <v>2473</v>
      </c>
    </row>
    <row r="105" spans="1:65" s="92" customFormat="1" ht="16.5" customHeight="1">
      <c r="A105" s="227"/>
      <c r="B105" s="90"/>
      <c r="C105" s="161" t="s">
        <v>305</v>
      </c>
      <c r="D105" s="161" t="s">
        <v>173</v>
      </c>
      <c r="E105" s="162" t="s">
        <v>2474</v>
      </c>
      <c r="F105" s="163" t="s">
        <v>2475</v>
      </c>
      <c r="G105" s="164" t="s">
        <v>1866</v>
      </c>
      <c r="H105" s="165">
        <v>4</v>
      </c>
      <c r="I105" s="75"/>
      <c r="J105" s="166">
        <f t="shared" si="0"/>
        <v>0</v>
      </c>
      <c r="K105" s="163" t="s">
        <v>3</v>
      </c>
      <c r="L105" s="90"/>
      <c r="M105" s="167" t="s">
        <v>3</v>
      </c>
      <c r="N105" s="168" t="s">
        <v>47</v>
      </c>
      <c r="O105" s="169"/>
      <c r="P105" s="170">
        <f t="shared" si="1"/>
        <v>0</v>
      </c>
      <c r="Q105" s="170">
        <v>0</v>
      </c>
      <c r="R105" s="170">
        <f t="shared" si="2"/>
        <v>0</v>
      </c>
      <c r="S105" s="170">
        <v>0</v>
      </c>
      <c r="T105" s="171">
        <f t="shared" si="3"/>
        <v>0</v>
      </c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R105" s="172" t="s">
        <v>178</v>
      </c>
      <c r="AT105" s="172" t="s">
        <v>173</v>
      </c>
      <c r="AU105" s="172" t="s">
        <v>83</v>
      </c>
      <c r="AY105" s="82" t="s">
        <v>171</v>
      </c>
      <c r="BE105" s="173">
        <f t="shared" si="4"/>
        <v>0</v>
      </c>
      <c r="BF105" s="173">
        <f t="shared" si="5"/>
        <v>0</v>
      </c>
      <c r="BG105" s="173">
        <f t="shared" si="6"/>
        <v>0</v>
      </c>
      <c r="BH105" s="173">
        <f t="shared" si="7"/>
        <v>0</v>
      </c>
      <c r="BI105" s="173">
        <f t="shared" si="8"/>
        <v>0</v>
      </c>
      <c r="BJ105" s="82" t="s">
        <v>179</v>
      </c>
      <c r="BK105" s="173">
        <f t="shared" si="9"/>
        <v>0</v>
      </c>
      <c r="BL105" s="82" t="s">
        <v>178</v>
      </c>
      <c r="BM105" s="172" t="s">
        <v>2476</v>
      </c>
    </row>
    <row r="106" spans="1:65" s="92" customFormat="1" ht="16.5" customHeight="1">
      <c r="A106" s="227"/>
      <c r="B106" s="90"/>
      <c r="C106" s="161" t="s">
        <v>314</v>
      </c>
      <c r="D106" s="161" t="s">
        <v>173</v>
      </c>
      <c r="E106" s="162" t="s">
        <v>2477</v>
      </c>
      <c r="F106" s="163" t="s">
        <v>2478</v>
      </c>
      <c r="G106" s="164" t="s">
        <v>1866</v>
      </c>
      <c r="H106" s="165">
        <v>13</v>
      </c>
      <c r="I106" s="75"/>
      <c r="J106" s="166">
        <f t="shared" si="0"/>
        <v>0</v>
      </c>
      <c r="K106" s="163" t="s">
        <v>3</v>
      </c>
      <c r="L106" s="90"/>
      <c r="M106" s="167" t="s">
        <v>3</v>
      </c>
      <c r="N106" s="168" t="s">
        <v>47</v>
      </c>
      <c r="O106" s="169"/>
      <c r="P106" s="170">
        <f t="shared" si="1"/>
        <v>0</v>
      </c>
      <c r="Q106" s="170">
        <v>0</v>
      </c>
      <c r="R106" s="170">
        <f t="shared" si="2"/>
        <v>0</v>
      </c>
      <c r="S106" s="170">
        <v>0</v>
      </c>
      <c r="T106" s="171">
        <f t="shared" si="3"/>
        <v>0</v>
      </c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R106" s="172" t="s">
        <v>178</v>
      </c>
      <c r="AT106" s="172" t="s">
        <v>173</v>
      </c>
      <c r="AU106" s="172" t="s">
        <v>83</v>
      </c>
      <c r="AY106" s="82" t="s">
        <v>171</v>
      </c>
      <c r="BE106" s="173">
        <f t="shared" si="4"/>
        <v>0</v>
      </c>
      <c r="BF106" s="173">
        <f t="shared" si="5"/>
        <v>0</v>
      </c>
      <c r="BG106" s="173">
        <f t="shared" si="6"/>
        <v>0</v>
      </c>
      <c r="BH106" s="173">
        <f t="shared" si="7"/>
        <v>0</v>
      </c>
      <c r="BI106" s="173">
        <f t="shared" si="8"/>
        <v>0</v>
      </c>
      <c r="BJ106" s="82" t="s">
        <v>179</v>
      </c>
      <c r="BK106" s="173">
        <f t="shared" si="9"/>
        <v>0</v>
      </c>
      <c r="BL106" s="82" t="s">
        <v>178</v>
      </c>
      <c r="BM106" s="172" t="s">
        <v>2479</v>
      </c>
    </row>
    <row r="107" spans="1:65" s="92" customFormat="1" ht="16.5" customHeight="1">
      <c r="A107" s="227"/>
      <c r="B107" s="90"/>
      <c r="C107" s="161" t="s">
        <v>323</v>
      </c>
      <c r="D107" s="161" t="s">
        <v>173</v>
      </c>
      <c r="E107" s="162" t="s">
        <v>2480</v>
      </c>
      <c r="F107" s="163" t="s">
        <v>2481</v>
      </c>
      <c r="G107" s="164" t="s">
        <v>1866</v>
      </c>
      <c r="H107" s="165">
        <v>3</v>
      </c>
      <c r="I107" s="75"/>
      <c r="J107" s="166">
        <f t="shared" si="0"/>
        <v>0</v>
      </c>
      <c r="K107" s="163" t="s">
        <v>3</v>
      </c>
      <c r="L107" s="90"/>
      <c r="M107" s="167" t="s">
        <v>3</v>
      </c>
      <c r="N107" s="168" t="s">
        <v>47</v>
      </c>
      <c r="O107" s="169"/>
      <c r="P107" s="170">
        <f t="shared" si="1"/>
        <v>0</v>
      </c>
      <c r="Q107" s="170">
        <v>0</v>
      </c>
      <c r="R107" s="170">
        <f t="shared" si="2"/>
        <v>0</v>
      </c>
      <c r="S107" s="170">
        <v>0</v>
      </c>
      <c r="T107" s="171">
        <f t="shared" si="3"/>
        <v>0</v>
      </c>
      <c r="U107" s="227"/>
      <c r="V107" s="227"/>
      <c r="W107" s="227"/>
      <c r="X107" s="227"/>
      <c r="Y107" s="79"/>
      <c r="Z107" s="227"/>
      <c r="AA107" s="227"/>
      <c r="AB107" s="227"/>
      <c r="AC107" s="227"/>
      <c r="AD107" s="227"/>
      <c r="AE107" s="227"/>
      <c r="AR107" s="172" t="s">
        <v>178</v>
      </c>
      <c r="AT107" s="172" t="s">
        <v>173</v>
      </c>
      <c r="AU107" s="172" t="s">
        <v>83</v>
      </c>
      <c r="AY107" s="82" t="s">
        <v>171</v>
      </c>
      <c r="BE107" s="173">
        <f t="shared" si="4"/>
        <v>0</v>
      </c>
      <c r="BF107" s="173">
        <f t="shared" si="5"/>
        <v>0</v>
      </c>
      <c r="BG107" s="173">
        <f t="shared" si="6"/>
        <v>0</v>
      </c>
      <c r="BH107" s="173">
        <f t="shared" si="7"/>
        <v>0</v>
      </c>
      <c r="BI107" s="173">
        <f t="shared" si="8"/>
        <v>0</v>
      </c>
      <c r="BJ107" s="82" t="s">
        <v>179</v>
      </c>
      <c r="BK107" s="173">
        <f t="shared" si="9"/>
        <v>0</v>
      </c>
      <c r="BL107" s="82" t="s">
        <v>178</v>
      </c>
      <c r="BM107" s="172" t="s">
        <v>2482</v>
      </c>
    </row>
    <row r="108" spans="1:65" s="92" customFormat="1" ht="16.5" customHeight="1">
      <c r="A108" s="227"/>
      <c r="B108" s="90"/>
      <c r="C108" s="161" t="s">
        <v>327</v>
      </c>
      <c r="D108" s="161" t="s">
        <v>173</v>
      </c>
      <c r="E108" s="162" t="s">
        <v>2483</v>
      </c>
      <c r="F108" s="163" t="s">
        <v>2484</v>
      </c>
      <c r="G108" s="164" t="s">
        <v>1866</v>
      </c>
      <c r="H108" s="165">
        <v>15</v>
      </c>
      <c r="I108" s="75"/>
      <c r="J108" s="166">
        <f t="shared" si="0"/>
        <v>0</v>
      </c>
      <c r="K108" s="163" t="s">
        <v>3</v>
      </c>
      <c r="L108" s="90"/>
      <c r="M108" s="167" t="s">
        <v>3</v>
      </c>
      <c r="N108" s="168" t="s">
        <v>47</v>
      </c>
      <c r="O108" s="169"/>
      <c r="P108" s="170">
        <f t="shared" si="1"/>
        <v>0</v>
      </c>
      <c r="Q108" s="170">
        <v>0</v>
      </c>
      <c r="R108" s="170">
        <f t="shared" si="2"/>
        <v>0</v>
      </c>
      <c r="S108" s="170">
        <v>0</v>
      </c>
      <c r="T108" s="171">
        <f t="shared" si="3"/>
        <v>0</v>
      </c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R108" s="172" t="s">
        <v>178</v>
      </c>
      <c r="AT108" s="172" t="s">
        <v>173</v>
      </c>
      <c r="AU108" s="172" t="s">
        <v>83</v>
      </c>
      <c r="AY108" s="82" t="s">
        <v>171</v>
      </c>
      <c r="BE108" s="173">
        <f t="shared" si="4"/>
        <v>0</v>
      </c>
      <c r="BF108" s="173">
        <f t="shared" si="5"/>
        <v>0</v>
      </c>
      <c r="BG108" s="173">
        <f t="shared" si="6"/>
        <v>0</v>
      </c>
      <c r="BH108" s="173">
        <f t="shared" si="7"/>
        <v>0</v>
      </c>
      <c r="BI108" s="173">
        <f t="shared" si="8"/>
        <v>0</v>
      </c>
      <c r="BJ108" s="82" t="s">
        <v>179</v>
      </c>
      <c r="BK108" s="173">
        <f t="shared" si="9"/>
        <v>0</v>
      </c>
      <c r="BL108" s="82" t="s">
        <v>178</v>
      </c>
      <c r="BM108" s="172" t="s">
        <v>2485</v>
      </c>
    </row>
    <row r="109" spans="1:65" s="92" customFormat="1" ht="16.5" customHeight="1">
      <c r="A109" s="227"/>
      <c r="B109" s="90"/>
      <c r="C109" s="161" t="s">
        <v>193</v>
      </c>
      <c r="D109" s="161" t="s">
        <v>173</v>
      </c>
      <c r="E109" s="162" t="s">
        <v>2486</v>
      </c>
      <c r="F109" s="163" t="s">
        <v>2487</v>
      </c>
      <c r="G109" s="164" t="s">
        <v>256</v>
      </c>
      <c r="H109" s="165">
        <v>1200</v>
      </c>
      <c r="I109" s="75"/>
      <c r="J109" s="166">
        <f t="shared" si="0"/>
        <v>0</v>
      </c>
      <c r="K109" s="163" t="s">
        <v>3</v>
      </c>
      <c r="L109" s="90"/>
      <c r="M109" s="167" t="s">
        <v>3</v>
      </c>
      <c r="N109" s="168" t="s">
        <v>47</v>
      </c>
      <c r="O109" s="169"/>
      <c r="P109" s="170">
        <f t="shared" si="1"/>
        <v>0</v>
      </c>
      <c r="Q109" s="170">
        <v>0</v>
      </c>
      <c r="R109" s="170">
        <f t="shared" si="2"/>
        <v>0</v>
      </c>
      <c r="S109" s="170">
        <v>0</v>
      </c>
      <c r="T109" s="171">
        <f t="shared" si="3"/>
        <v>0</v>
      </c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R109" s="172" t="s">
        <v>178</v>
      </c>
      <c r="AT109" s="172" t="s">
        <v>173</v>
      </c>
      <c r="AU109" s="172" t="s">
        <v>83</v>
      </c>
      <c r="AY109" s="82" t="s">
        <v>171</v>
      </c>
      <c r="BE109" s="173">
        <f t="shared" si="4"/>
        <v>0</v>
      </c>
      <c r="BF109" s="173">
        <f t="shared" si="5"/>
        <v>0</v>
      </c>
      <c r="BG109" s="173">
        <f t="shared" si="6"/>
        <v>0</v>
      </c>
      <c r="BH109" s="173">
        <f t="shared" si="7"/>
        <v>0</v>
      </c>
      <c r="BI109" s="173">
        <f t="shared" si="8"/>
        <v>0</v>
      </c>
      <c r="BJ109" s="82" t="s">
        <v>179</v>
      </c>
      <c r="BK109" s="173">
        <f t="shared" si="9"/>
        <v>0</v>
      </c>
      <c r="BL109" s="82" t="s">
        <v>178</v>
      </c>
      <c r="BM109" s="172" t="s">
        <v>2488</v>
      </c>
    </row>
    <row r="110" spans="1:65" s="92" customFormat="1" ht="16.5" customHeight="1">
      <c r="A110" s="227"/>
      <c r="B110" s="90"/>
      <c r="C110" s="161" t="s">
        <v>338</v>
      </c>
      <c r="D110" s="161" t="s">
        <v>173</v>
      </c>
      <c r="E110" s="162" t="s">
        <v>2489</v>
      </c>
      <c r="F110" s="163" t="s">
        <v>2490</v>
      </c>
      <c r="G110" s="164" t="s">
        <v>1866</v>
      </c>
      <c r="H110" s="165">
        <v>5</v>
      </c>
      <c r="I110" s="75"/>
      <c r="J110" s="166">
        <f t="shared" si="0"/>
        <v>0</v>
      </c>
      <c r="K110" s="163" t="s">
        <v>3</v>
      </c>
      <c r="L110" s="90"/>
      <c r="M110" s="167" t="s">
        <v>3</v>
      </c>
      <c r="N110" s="168" t="s">
        <v>47</v>
      </c>
      <c r="O110" s="169"/>
      <c r="P110" s="170">
        <f t="shared" si="1"/>
        <v>0</v>
      </c>
      <c r="Q110" s="170">
        <v>0</v>
      </c>
      <c r="R110" s="170">
        <f t="shared" si="2"/>
        <v>0</v>
      </c>
      <c r="S110" s="170">
        <v>0</v>
      </c>
      <c r="T110" s="171">
        <f t="shared" si="3"/>
        <v>0</v>
      </c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R110" s="172" t="s">
        <v>178</v>
      </c>
      <c r="AT110" s="172" t="s">
        <v>173</v>
      </c>
      <c r="AU110" s="172" t="s">
        <v>83</v>
      </c>
      <c r="AY110" s="82" t="s">
        <v>171</v>
      </c>
      <c r="BE110" s="173">
        <f t="shared" si="4"/>
        <v>0</v>
      </c>
      <c r="BF110" s="173">
        <f t="shared" si="5"/>
        <v>0</v>
      </c>
      <c r="BG110" s="173">
        <f t="shared" si="6"/>
        <v>0</v>
      </c>
      <c r="BH110" s="173">
        <f t="shared" si="7"/>
        <v>0</v>
      </c>
      <c r="BI110" s="173">
        <f t="shared" si="8"/>
        <v>0</v>
      </c>
      <c r="BJ110" s="82" t="s">
        <v>179</v>
      </c>
      <c r="BK110" s="173">
        <f t="shared" si="9"/>
        <v>0</v>
      </c>
      <c r="BL110" s="82" t="s">
        <v>178</v>
      </c>
      <c r="BM110" s="172" t="s">
        <v>2491</v>
      </c>
    </row>
    <row r="111" spans="1:65" s="92" customFormat="1" ht="16.5" customHeight="1">
      <c r="A111" s="227"/>
      <c r="B111" s="90"/>
      <c r="C111" s="161" t="s">
        <v>346</v>
      </c>
      <c r="D111" s="161" t="s">
        <v>173</v>
      </c>
      <c r="E111" s="162" t="s">
        <v>2492</v>
      </c>
      <c r="F111" s="163" t="s">
        <v>2493</v>
      </c>
      <c r="G111" s="164" t="s">
        <v>1866</v>
      </c>
      <c r="H111" s="165">
        <v>5</v>
      </c>
      <c r="I111" s="75"/>
      <c r="J111" s="166">
        <f t="shared" si="0"/>
        <v>0</v>
      </c>
      <c r="K111" s="163" t="s">
        <v>3</v>
      </c>
      <c r="L111" s="90"/>
      <c r="M111" s="167" t="s">
        <v>3</v>
      </c>
      <c r="N111" s="168" t="s">
        <v>47</v>
      </c>
      <c r="O111" s="169"/>
      <c r="P111" s="170">
        <f t="shared" si="1"/>
        <v>0</v>
      </c>
      <c r="Q111" s="170">
        <v>0</v>
      </c>
      <c r="R111" s="170">
        <f t="shared" si="2"/>
        <v>0</v>
      </c>
      <c r="S111" s="170">
        <v>0</v>
      </c>
      <c r="T111" s="171">
        <f t="shared" si="3"/>
        <v>0</v>
      </c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R111" s="172" t="s">
        <v>178</v>
      </c>
      <c r="AT111" s="172" t="s">
        <v>173</v>
      </c>
      <c r="AU111" s="172" t="s">
        <v>83</v>
      </c>
      <c r="AY111" s="82" t="s">
        <v>171</v>
      </c>
      <c r="BE111" s="173">
        <f t="shared" si="4"/>
        <v>0</v>
      </c>
      <c r="BF111" s="173">
        <f t="shared" si="5"/>
        <v>0</v>
      </c>
      <c r="BG111" s="173">
        <f t="shared" si="6"/>
        <v>0</v>
      </c>
      <c r="BH111" s="173">
        <f t="shared" si="7"/>
        <v>0</v>
      </c>
      <c r="BI111" s="173">
        <f t="shared" si="8"/>
        <v>0</v>
      </c>
      <c r="BJ111" s="82" t="s">
        <v>179</v>
      </c>
      <c r="BK111" s="173">
        <f t="shared" si="9"/>
        <v>0</v>
      </c>
      <c r="BL111" s="82" t="s">
        <v>178</v>
      </c>
      <c r="BM111" s="172" t="s">
        <v>2494</v>
      </c>
    </row>
    <row r="112" spans="1:65" s="92" customFormat="1" ht="16.5" customHeight="1">
      <c r="A112" s="227"/>
      <c r="B112" s="90"/>
      <c r="C112" s="161" t="s">
        <v>353</v>
      </c>
      <c r="D112" s="161" t="s">
        <v>173</v>
      </c>
      <c r="E112" s="162" t="s">
        <v>2495</v>
      </c>
      <c r="F112" s="163" t="s">
        <v>2496</v>
      </c>
      <c r="G112" s="164" t="s">
        <v>1866</v>
      </c>
      <c r="H112" s="165">
        <v>2</v>
      </c>
      <c r="I112" s="75"/>
      <c r="J112" s="166">
        <f t="shared" si="0"/>
        <v>0</v>
      </c>
      <c r="K112" s="163" t="s">
        <v>3</v>
      </c>
      <c r="L112" s="90"/>
      <c r="M112" s="167" t="s">
        <v>3</v>
      </c>
      <c r="N112" s="168" t="s">
        <v>47</v>
      </c>
      <c r="O112" s="169"/>
      <c r="P112" s="170">
        <f t="shared" si="1"/>
        <v>0</v>
      </c>
      <c r="Q112" s="170">
        <v>0</v>
      </c>
      <c r="R112" s="170">
        <f t="shared" si="2"/>
        <v>0</v>
      </c>
      <c r="S112" s="170">
        <v>0</v>
      </c>
      <c r="T112" s="171">
        <f t="shared" si="3"/>
        <v>0</v>
      </c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R112" s="172" t="s">
        <v>178</v>
      </c>
      <c r="AT112" s="172" t="s">
        <v>173</v>
      </c>
      <c r="AU112" s="172" t="s">
        <v>83</v>
      </c>
      <c r="AY112" s="82" t="s">
        <v>171</v>
      </c>
      <c r="BE112" s="173">
        <f t="shared" si="4"/>
        <v>0</v>
      </c>
      <c r="BF112" s="173">
        <f t="shared" si="5"/>
        <v>0</v>
      </c>
      <c r="BG112" s="173">
        <f t="shared" si="6"/>
        <v>0</v>
      </c>
      <c r="BH112" s="173">
        <f t="shared" si="7"/>
        <v>0</v>
      </c>
      <c r="BI112" s="173">
        <f t="shared" si="8"/>
        <v>0</v>
      </c>
      <c r="BJ112" s="82" t="s">
        <v>179</v>
      </c>
      <c r="BK112" s="173">
        <f t="shared" si="9"/>
        <v>0</v>
      </c>
      <c r="BL112" s="82" t="s">
        <v>178</v>
      </c>
      <c r="BM112" s="172" t="s">
        <v>2497</v>
      </c>
    </row>
    <row r="113" spans="1:47" s="92" customFormat="1" ht="19.5">
      <c r="A113" s="227"/>
      <c r="B113" s="90"/>
      <c r="C113" s="227"/>
      <c r="D113" s="176" t="s">
        <v>859</v>
      </c>
      <c r="E113" s="227"/>
      <c r="F113" s="215" t="s">
        <v>2498</v>
      </c>
      <c r="G113" s="227"/>
      <c r="H113" s="227"/>
      <c r="I113" s="227"/>
      <c r="J113" s="227"/>
      <c r="K113" s="227"/>
      <c r="L113" s="90"/>
      <c r="M113" s="216"/>
      <c r="N113" s="217"/>
      <c r="O113" s="169"/>
      <c r="P113" s="169"/>
      <c r="Q113" s="169"/>
      <c r="R113" s="169"/>
      <c r="S113" s="169"/>
      <c r="T113" s="218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T113" s="82" t="s">
        <v>859</v>
      </c>
      <c r="AU113" s="82" t="s">
        <v>83</v>
      </c>
    </row>
    <row r="114" spans="1:65" s="92" customFormat="1" ht="16.5" customHeight="1">
      <c r="A114" s="227"/>
      <c r="B114" s="90"/>
      <c r="C114" s="161" t="s">
        <v>380</v>
      </c>
      <c r="D114" s="161" t="s">
        <v>173</v>
      </c>
      <c r="E114" s="162" t="s">
        <v>2499</v>
      </c>
      <c r="F114" s="163" t="s">
        <v>2500</v>
      </c>
      <c r="G114" s="164" t="s">
        <v>1866</v>
      </c>
      <c r="H114" s="165">
        <v>1</v>
      </c>
      <c r="I114" s="75"/>
      <c r="J114" s="166">
        <f>ROUND(I114*H114,2)</f>
        <v>0</v>
      </c>
      <c r="K114" s="163" t="s">
        <v>3</v>
      </c>
      <c r="L114" s="90"/>
      <c r="M114" s="167" t="s">
        <v>3</v>
      </c>
      <c r="N114" s="168" t="s">
        <v>47</v>
      </c>
      <c r="O114" s="169"/>
      <c r="P114" s="170">
        <f>O114*H114</f>
        <v>0</v>
      </c>
      <c r="Q114" s="170">
        <v>0</v>
      </c>
      <c r="R114" s="170">
        <f>Q114*H114</f>
        <v>0</v>
      </c>
      <c r="S114" s="170">
        <v>0</v>
      </c>
      <c r="T114" s="171">
        <f>S114*H114</f>
        <v>0</v>
      </c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R114" s="172" t="s">
        <v>178</v>
      </c>
      <c r="AT114" s="172" t="s">
        <v>173</v>
      </c>
      <c r="AU114" s="172" t="s">
        <v>83</v>
      </c>
      <c r="AY114" s="82" t="s">
        <v>171</v>
      </c>
      <c r="BE114" s="173">
        <f>IF(N114="základní",J114,0)</f>
        <v>0</v>
      </c>
      <c r="BF114" s="173">
        <f>IF(N114="snížená",J114,0)</f>
        <v>0</v>
      </c>
      <c r="BG114" s="173">
        <f>IF(N114="zákl. přenesená",J114,0)</f>
        <v>0</v>
      </c>
      <c r="BH114" s="173">
        <f>IF(N114="sníž. přenesená",J114,0)</f>
        <v>0</v>
      </c>
      <c r="BI114" s="173">
        <f>IF(N114="nulová",J114,0)</f>
        <v>0</v>
      </c>
      <c r="BJ114" s="82" t="s">
        <v>179</v>
      </c>
      <c r="BK114" s="173">
        <f>ROUND(I114*H114,2)</f>
        <v>0</v>
      </c>
      <c r="BL114" s="82" t="s">
        <v>178</v>
      </c>
      <c r="BM114" s="172" t="s">
        <v>2501</v>
      </c>
    </row>
    <row r="115" spans="1:47" s="92" customFormat="1" ht="19.5">
      <c r="A115" s="227"/>
      <c r="B115" s="90"/>
      <c r="C115" s="227"/>
      <c r="D115" s="176" t="s">
        <v>859</v>
      </c>
      <c r="E115" s="227"/>
      <c r="F115" s="215" t="s">
        <v>2502</v>
      </c>
      <c r="G115" s="227"/>
      <c r="H115" s="227"/>
      <c r="I115" s="227"/>
      <c r="J115" s="227"/>
      <c r="K115" s="227"/>
      <c r="L115" s="90"/>
      <c r="M115" s="216"/>
      <c r="N115" s="217"/>
      <c r="O115" s="169"/>
      <c r="P115" s="169"/>
      <c r="Q115" s="169"/>
      <c r="R115" s="169"/>
      <c r="S115" s="169"/>
      <c r="T115" s="218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T115" s="82" t="s">
        <v>859</v>
      </c>
      <c r="AU115" s="82" t="s">
        <v>83</v>
      </c>
    </row>
    <row r="116" spans="1:65" s="92" customFormat="1" ht="16.5" customHeight="1">
      <c r="A116" s="227"/>
      <c r="B116" s="90"/>
      <c r="C116" s="161" t="s">
        <v>386</v>
      </c>
      <c r="D116" s="161" t="s">
        <v>173</v>
      </c>
      <c r="E116" s="162" t="s">
        <v>2503</v>
      </c>
      <c r="F116" s="163" t="s">
        <v>2504</v>
      </c>
      <c r="G116" s="164" t="s">
        <v>1635</v>
      </c>
      <c r="H116" s="165">
        <v>1</v>
      </c>
      <c r="I116" s="75"/>
      <c r="J116" s="166">
        <f aca="true" t="shared" si="10" ref="J116:J130">ROUND(I116*H116,2)</f>
        <v>0</v>
      </c>
      <c r="K116" s="163" t="s">
        <v>3</v>
      </c>
      <c r="L116" s="90"/>
      <c r="M116" s="167" t="s">
        <v>3</v>
      </c>
      <c r="N116" s="168" t="s">
        <v>47</v>
      </c>
      <c r="O116" s="169"/>
      <c r="P116" s="170">
        <f aca="true" t="shared" si="11" ref="P116:P130">O116*H116</f>
        <v>0</v>
      </c>
      <c r="Q116" s="170">
        <v>0</v>
      </c>
      <c r="R116" s="170">
        <f aca="true" t="shared" si="12" ref="R116:R130">Q116*H116</f>
        <v>0</v>
      </c>
      <c r="S116" s="170">
        <v>0</v>
      </c>
      <c r="T116" s="171">
        <f aca="true" t="shared" si="13" ref="T116:T130">S116*H116</f>
        <v>0</v>
      </c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R116" s="172" t="s">
        <v>178</v>
      </c>
      <c r="AT116" s="172" t="s">
        <v>173</v>
      </c>
      <c r="AU116" s="172" t="s">
        <v>83</v>
      </c>
      <c r="AY116" s="82" t="s">
        <v>171</v>
      </c>
      <c r="BE116" s="173">
        <f aca="true" t="shared" si="14" ref="BE116:BE130">IF(N116="základní",J116,0)</f>
        <v>0</v>
      </c>
      <c r="BF116" s="173">
        <f aca="true" t="shared" si="15" ref="BF116:BF130">IF(N116="snížená",J116,0)</f>
        <v>0</v>
      </c>
      <c r="BG116" s="173">
        <f aca="true" t="shared" si="16" ref="BG116:BG130">IF(N116="zákl. přenesená",J116,0)</f>
        <v>0</v>
      </c>
      <c r="BH116" s="173">
        <f aca="true" t="shared" si="17" ref="BH116:BH130">IF(N116="sníž. přenesená",J116,0)</f>
        <v>0</v>
      </c>
      <c r="BI116" s="173">
        <f aca="true" t="shared" si="18" ref="BI116:BI130">IF(N116="nulová",J116,0)</f>
        <v>0</v>
      </c>
      <c r="BJ116" s="82" t="s">
        <v>179</v>
      </c>
      <c r="BK116" s="173">
        <f aca="true" t="shared" si="19" ref="BK116:BK130">ROUND(I116*H116,2)</f>
        <v>0</v>
      </c>
      <c r="BL116" s="82" t="s">
        <v>178</v>
      </c>
      <c r="BM116" s="172" t="s">
        <v>2505</v>
      </c>
    </row>
    <row r="117" spans="1:65" s="92" customFormat="1" ht="16.5" customHeight="1">
      <c r="A117" s="227"/>
      <c r="B117" s="90"/>
      <c r="C117" s="198" t="s">
        <v>391</v>
      </c>
      <c r="D117" s="198" t="s">
        <v>248</v>
      </c>
      <c r="E117" s="199" t="s">
        <v>2506</v>
      </c>
      <c r="F117" s="200" t="s">
        <v>2507</v>
      </c>
      <c r="G117" s="201" t="s">
        <v>1866</v>
      </c>
      <c r="H117" s="202">
        <v>60</v>
      </c>
      <c r="I117" s="78"/>
      <c r="J117" s="203">
        <f t="shared" si="10"/>
        <v>0</v>
      </c>
      <c r="K117" s="200" t="s">
        <v>3</v>
      </c>
      <c r="L117" s="204"/>
      <c r="M117" s="205" t="s">
        <v>3</v>
      </c>
      <c r="N117" s="206" t="s">
        <v>47</v>
      </c>
      <c r="O117" s="169"/>
      <c r="P117" s="170">
        <f t="shared" si="11"/>
        <v>0</v>
      </c>
      <c r="Q117" s="170">
        <v>0</v>
      </c>
      <c r="R117" s="170">
        <f t="shared" si="12"/>
        <v>0</v>
      </c>
      <c r="S117" s="170">
        <v>0</v>
      </c>
      <c r="T117" s="171">
        <f t="shared" si="13"/>
        <v>0</v>
      </c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R117" s="172" t="s">
        <v>219</v>
      </c>
      <c r="AT117" s="172" t="s">
        <v>248</v>
      </c>
      <c r="AU117" s="172" t="s">
        <v>83</v>
      </c>
      <c r="AY117" s="82" t="s">
        <v>171</v>
      </c>
      <c r="BE117" s="173">
        <f t="shared" si="14"/>
        <v>0</v>
      </c>
      <c r="BF117" s="173">
        <f t="shared" si="15"/>
        <v>0</v>
      </c>
      <c r="BG117" s="173">
        <f t="shared" si="16"/>
        <v>0</v>
      </c>
      <c r="BH117" s="173">
        <f t="shared" si="17"/>
        <v>0</v>
      </c>
      <c r="BI117" s="173">
        <f t="shared" si="18"/>
        <v>0</v>
      </c>
      <c r="BJ117" s="82" t="s">
        <v>179</v>
      </c>
      <c r="BK117" s="173">
        <f t="shared" si="19"/>
        <v>0</v>
      </c>
      <c r="BL117" s="82" t="s">
        <v>178</v>
      </c>
      <c r="BM117" s="172" t="s">
        <v>2508</v>
      </c>
    </row>
    <row r="118" spans="1:65" s="92" customFormat="1" ht="16.5" customHeight="1">
      <c r="A118" s="227"/>
      <c r="B118" s="90"/>
      <c r="C118" s="198" t="s">
        <v>398</v>
      </c>
      <c r="D118" s="198" t="s">
        <v>248</v>
      </c>
      <c r="E118" s="199" t="s">
        <v>2509</v>
      </c>
      <c r="F118" s="200" t="s">
        <v>2510</v>
      </c>
      <c r="G118" s="201" t="s">
        <v>1866</v>
      </c>
      <c r="H118" s="202">
        <v>80</v>
      </c>
      <c r="I118" s="78"/>
      <c r="J118" s="203">
        <f t="shared" si="10"/>
        <v>0</v>
      </c>
      <c r="K118" s="200" t="s">
        <v>3</v>
      </c>
      <c r="L118" s="204"/>
      <c r="M118" s="205" t="s">
        <v>3</v>
      </c>
      <c r="N118" s="206" t="s">
        <v>47</v>
      </c>
      <c r="O118" s="169"/>
      <c r="P118" s="170">
        <f t="shared" si="11"/>
        <v>0</v>
      </c>
      <c r="Q118" s="170">
        <v>0</v>
      </c>
      <c r="R118" s="170">
        <f t="shared" si="12"/>
        <v>0</v>
      </c>
      <c r="S118" s="170">
        <v>0</v>
      </c>
      <c r="T118" s="171">
        <f t="shared" si="13"/>
        <v>0</v>
      </c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R118" s="172" t="s">
        <v>219</v>
      </c>
      <c r="AT118" s="172" t="s">
        <v>248</v>
      </c>
      <c r="AU118" s="172" t="s">
        <v>83</v>
      </c>
      <c r="AY118" s="82" t="s">
        <v>171</v>
      </c>
      <c r="BE118" s="173">
        <f t="shared" si="14"/>
        <v>0</v>
      </c>
      <c r="BF118" s="173">
        <f t="shared" si="15"/>
        <v>0</v>
      </c>
      <c r="BG118" s="173">
        <f t="shared" si="16"/>
        <v>0</v>
      </c>
      <c r="BH118" s="173">
        <f t="shared" si="17"/>
        <v>0</v>
      </c>
      <c r="BI118" s="173">
        <f t="shared" si="18"/>
        <v>0</v>
      </c>
      <c r="BJ118" s="82" t="s">
        <v>179</v>
      </c>
      <c r="BK118" s="173">
        <f t="shared" si="19"/>
        <v>0</v>
      </c>
      <c r="BL118" s="82" t="s">
        <v>178</v>
      </c>
      <c r="BM118" s="172" t="s">
        <v>2511</v>
      </c>
    </row>
    <row r="119" spans="1:65" s="92" customFormat="1" ht="16.5" customHeight="1">
      <c r="A119" s="227"/>
      <c r="B119" s="90"/>
      <c r="C119" s="198" t="s">
        <v>404</v>
      </c>
      <c r="D119" s="198" t="s">
        <v>248</v>
      </c>
      <c r="E119" s="199" t="s">
        <v>2512</v>
      </c>
      <c r="F119" s="200" t="s">
        <v>2513</v>
      </c>
      <c r="G119" s="201" t="s">
        <v>1866</v>
      </c>
      <c r="H119" s="202">
        <v>160</v>
      </c>
      <c r="I119" s="78"/>
      <c r="J119" s="203">
        <f t="shared" si="10"/>
        <v>0</v>
      </c>
      <c r="K119" s="200" t="s">
        <v>3</v>
      </c>
      <c r="L119" s="204"/>
      <c r="M119" s="205" t="s">
        <v>3</v>
      </c>
      <c r="N119" s="206" t="s">
        <v>47</v>
      </c>
      <c r="O119" s="169"/>
      <c r="P119" s="170">
        <f t="shared" si="11"/>
        <v>0</v>
      </c>
      <c r="Q119" s="170">
        <v>0</v>
      </c>
      <c r="R119" s="170">
        <f t="shared" si="12"/>
        <v>0</v>
      </c>
      <c r="S119" s="170">
        <v>0</v>
      </c>
      <c r="T119" s="171">
        <f t="shared" si="13"/>
        <v>0</v>
      </c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R119" s="172" t="s">
        <v>219</v>
      </c>
      <c r="AT119" s="172" t="s">
        <v>248</v>
      </c>
      <c r="AU119" s="172" t="s">
        <v>83</v>
      </c>
      <c r="AY119" s="82" t="s">
        <v>171</v>
      </c>
      <c r="BE119" s="173">
        <f t="shared" si="14"/>
        <v>0</v>
      </c>
      <c r="BF119" s="173">
        <f t="shared" si="15"/>
        <v>0</v>
      </c>
      <c r="BG119" s="173">
        <f t="shared" si="16"/>
        <v>0</v>
      </c>
      <c r="BH119" s="173">
        <f t="shared" si="17"/>
        <v>0</v>
      </c>
      <c r="BI119" s="173">
        <f t="shared" si="18"/>
        <v>0</v>
      </c>
      <c r="BJ119" s="82" t="s">
        <v>179</v>
      </c>
      <c r="BK119" s="173">
        <f t="shared" si="19"/>
        <v>0</v>
      </c>
      <c r="BL119" s="82" t="s">
        <v>178</v>
      </c>
      <c r="BM119" s="172" t="s">
        <v>2514</v>
      </c>
    </row>
    <row r="120" spans="1:65" s="92" customFormat="1" ht="16.5" customHeight="1">
      <c r="A120" s="227"/>
      <c r="B120" s="90"/>
      <c r="C120" s="198" t="s">
        <v>409</v>
      </c>
      <c r="D120" s="198" t="s">
        <v>248</v>
      </c>
      <c r="E120" s="199" t="s">
        <v>2515</v>
      </c>
      <c r="F120" s="200" t="s">
        <v>2516</v>
      </c>
      <c r="G120" s="201" t="s">
        <v>1866</v>
      </c>
      <c r="H120" s="202">
        <v>250</v>
      </c>
      <c r="I120" s="78"/>
      <c r="J120" s="203">
        <f t="shared" si="10"/>
        <v>0</v>
      </c>
      <c r="K120" s="200" t="s">
        <v>3</v>
      </c>
      <c r="L120" s="204"/>
      <c r="M120" s="205" t="s">
        <v>3</v>
      </c>
      <c r="N120" s="206" t="s">
        <v>47</v>
      </c>
      <c r="O120" s="169"/>
      <c r="P120" s="170">
        <f t="shared" si="11"/>
        <v>0</v>
      </c>
      <c r="Q120" s="170">
        <v>0</v>
      </c>
      <c r="R120" s="170">
        <f t="shared" si="12"/>
        <v>0</v>
      </c>
      <c r="S120" s="170">
        <v>0</v>
      </c>
      <c r="T120" s="171">
        <f t="shared" si="13"/>
        <v>0</v>
      </c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R120" s="172" t="s">
        <v>219</v>
      </c>
      <c r="AT120" s="172" t="s">
        <v>248</v>
      </c>
      <c r="AU120" s="172" t="s">
        <v>83</v>
      </c>
      <c r="AY120" s="82" t="s">
        <v>171</v>
      </c>
      <c r="BE120" s="173">
        <f t="shared" si="14"/>
        <v>0</v>
      </c>
      <c r="BF120" s="173">
        <f t="shared" si="15"/>
        <v>0</v>
      </c>
      <c r="BG120" s="173">
        <f t="shared" si="16"/>
        <v>0</v>
      </c>
      <c r="BH120" s="173">
        <f t="shared" si="17"/>
        <v>0</v>
      </c>
      <c r="BI120" s="173">
        <f t="shared" si="18"/>
        <v>0</v>
      </c>
      <c r="BJ120" s="82" t="s">
        <v>179</v>
      </c>
      <c r="BK120" s="173">
        <f t="shared" si="19"/>
        <v>0</v>
      </c>
      <c r="BL120" s="82" t="s">
        <v>178</v>
      </c>
      <c r="BM120" s="172" t="s">
        <v>2517</v>
      </c>
    </row>
    <row r="121" spans="1:65" s="92" customFormat="1" ht="16.5" customHeight="1">
      <c r="A121" s="227"/>
      <c r="B121" s="90"/>
      <c r="C121" s="198" t="s">
        <v>414</v>
      </c>
      <c r="D121" s="198" t="s">
        <v>248</v>
      </c>
      <c r="E121" s="199" t="s">
        <v>2518</v>
      </c>
      <c r="F121" s="200" t="s">
        <v>2519</v>
      </c>
      <c r="G121" s="201" t="s">
        <v>1866</v>
      </c>
      <c r="H121" s="202">
        <v>20</v>
      </c>
      <c r="I121" s="78"/>
      <c r="J121" s="203">
        <f t="shared" si="10"/>
        <v>0</v>
      </c>
      <c r="K121" s="200" t="s">
        <v>3</v>
      </c>
      <c r="L121" s="204"/>
      <c r="M121" s="205" t="s">
        <v>3</v>
      </c>
      <c r="N121" s="206" t="s">
        <v>47</v>
      </c>
      <c r="O121" s="169"/>
      <c r="P121" s="170">
        <f t="shared" si="11"/>
        <v>0</v>
      </c>
      <c r="Q121" s="170">
        <v>0</v>
      </c>
      <c r="R121" s="170">
        <f t="shared" si="12"/>
        <v>0</v>
      </c>
      <c r="S121" s="170">
        <v>0</v>
      </c>
      <c r="T121" s="171">
        <f t="shared" si="13"/>
        <v>0</v>
      </c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R121" s="172" t="s">
        <v>219</v>
      </c>
      <c r="AT121" s="172" t="s">
        <v>248</v>
      </c>
      <c r="AU121" s="172" t="s">
        <v>83</v>
      </c>
      <c r="AY121" s="82" t="s">
        <v>171</v>
      </c>
      <c r="BE121" s="173">
        <f t="shared" si="14"/>
        <v>0</v>
      </c>
      <c r="BF121" s="173">
        <f t="shared" si="15"/>
        <v>0</v>
      </c>
      <c r="BG121" s="173">
        <f t="shared" si="16"/>
        <v>0</v>
      </c>
      <c r="BH121" s="173">
        <f t="shared" si="17"/>
        <v>0</v>
      </c>
      <c r="BI121" s="173">
        <f t="shared" si="18"/>
        <v>0</v>
      </c>
      <c r="BJ121" s="82" t="s">
        <v>179</v>
      </c>
      <c r="BK121" s="173">
        <f t="shared" si="19"/>
        <v>0</v>
      </c>
      <c r="BL121" s="82" t="s">
        <v>178</v>
      </c>
      <c r="BM121" s="172" t="s">
        <v>2520</v>
      </c>
    </row>
    <row r="122" spans="1:65" s="92" customFormat="1" ht="16.5" customHeight="1">
      <c r="A122" s="227"/>
      <c r="B122" s="90"/>
      <c r="C122" s="198" t="s">
        <v>419</v>
      </c>
      <c r="D122" s="198" t="s">
        <v>248</v>
      </c>
      <c r="E122" s="199" t="s">
        <v>2521</v>
      </c>
      <c r="F122" s="200" t="s">
        <v>2522</v>
      </c>
      <c r="G122" s="201" t="s">
        <v>1866</v>
      </c>
      <c r="H122" s="202">
        <v>20</v>
      </c>
      <c r="I122" s="78"/>
      <c r="J122" s="203">
        <f t="shared" si="10"/>
        <v>0</v>
      </c>
      <c r="K122" s="200" t="s">
        <v>3</v>
      </c>
      <c r="L122" s="204"/>
      <c r="M122" s="205" t="s">
        <v>3</v>
      </c>
      <c r="N122" s="206" t="s">
        <v>47</v>
      </c>
      <c r="O122" s="169"/>
      <c r="P122" s="170">
        <f t="shared" si="11"/>
        <v>0</v>
      </c>
      <c r="Q122" s="170">
        <v>0</v>
      </c>
      <c r="R122" s="170">
        <f t="shared" si="12"/>
        <v>0</v>
      </c>
      <c r="S122" s="170">
        <v>0</v>
      </c>
      <c r="T122" s="171">
        <f t="shared" si="13"/>
        <v>0</v>
      </c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R122" s="172" t="s">
        <v>219</v>
      </c>
      <c r="AT122" s="172" t="s">
        <v>248</v>
      </c>
      <c r="AU122" s="172" t="s">
        <v>83</v>
      </c>
      <c r="AY122" s="82" t="s">
        <v>171</v>
      </c>
      <c r="BE122" s="173">
        <f t="shared" si="14"/>
        <v>0</v>
      </c>
      <c r="BF122" s="173">
        <f t="shared" si="15"/>
        <v>0</v>
      </c>
      <c r="BG122" s="173">
        <f t="shared" si="16"/>
        <v>0</v>
      </c>
      <c r="BH122" s="173">
        <f t="shared" si="17"/>
        <v>0</v>
      </c>
      <c r="BI122" s="173">
        <f t="shared" si="18"/>
        <v>0</v>
      </c>
      <c r="BJ122" s="82" t="s">
        <v>179</v>
      </c>
      <c r="BK122" s="173">
        <f t="shared" si="19"/>
        <v>0</v>
      </c>
      <c r="BL122" s="82" t="s">
        <v>178</v>
      </c>
      <c r="BM122" s="172" t="s">
        <v>2523</v>
      </c>
    </row>
    <row r="123" spans="1:65" s="92" customFormat="1" ht="16.5" customHeight="1">
      <c r="A123" s="227"/>
      <c r="B123" s="90"/>
      <c r="C123" s="198" t="s">
        <v>425</v>
      </c>
      <c r="D123" s="198" t="s">
        <v>248</v>
      </c>
      <c r="E123" s="199" t="s">
        <v>2524</v>
      </c>
      <c r="F123" s="200" t="s">
        <v>2525</v>
      </c>
      <c r="G123" s="201" t="s">
        <v>1866</v>
      </c>
      <c r="H123" s="202">
        <v>15</v>
      </c>
      <c r="I123" s="78"/>
      <c r="J123" s="203">
        <f t="shared" si="10"/>
        <v>0</v>
      </c>
      <c r="K123" s="200" t="s">
        <v>3</v>
      </c>
      <c r="L123" s="204"/>
      <c r="M123" s="205" t="s">
        <v>3</v>
      </c>
      <c r="N123" s="206" t="s">
        <v>47</v>
      </c>
      <c r="O123" s="169"/>
      <c r="P123" s="170">
        <f t="shared" si="11"/>
        <v>0</v>
      </c>
      <c r="Q123" s="170">
        <v>0</v>
      </c>
      <c r="R123" s="170">
        <f t="shared" si="12"/>
        <v>0</v>
      </c>
      <c r="S123" s="170">
        <v>0</v>
      </c>
      <c r="T123" s="171">
        <f t="shared" si="13"/>
        <v>0</v>
      </c>
      <c r="U123" s="227"/>
      <c r="V123" s="227"/>
      <c r="W123" s="227"/>
      <c r="X123" s="227"/>
      <c r="Y123" s="227"/>
      <c r="Z123" s="227"/>
      <c r="AA123" s="227"/>
      <c r="AB123" s="227"/>
      <c r="AC123" s="227"/>
      <c r="AD123" s="227"/>
      <c r="AE123" s="227"/>
      <c r="AR123" s="172" t="s">
        <v>219</v>
      </c>
      <c r="AT123" s="172" t="s">
        <v>248</v>
      </c>
      <c r="AU123" s="172" t="s">
        <v>83</v>
      </c>
      <c r="AY123" s="82" t="s">
        <v>171</v>
      </c>
      <c r="BE123" s="173">
        <f t="shared" si="14"/>
        <v>0</v>
      </c>
      <c r="BF123" s="173">
        <f t="shared" si="15"/>
        <v>0</v>
      </c>
      <c r="BG123" s="173">
        <f t="shared" si="16"/>
        <v>0</v>
      </c>
      <c r="BH123" s="173">
        <f t="shared" si="17"/>
        <v>0</v>
      </c>
      <c r="BI123" s="173">
        <f t="shared" si="18"/>
        <v>0</v>
      </c>
      <c r="BJ123" s="82" t="s">
        <v>179</v>
      </c>
      <c r="BK123" s="173">
        <f t="shared" si="19"/>
        <v>0</v>
      </c>
      <c r="BL123" s="82" t="s">
        <v>178</v>
      </c>
      <c r="BM123" s="172" t="s">
        <v>2526</v>
      </c>
    </row>
    <row r="124" spans="1:65" s="92" customFormat="1" ht="16.5" customHeight="1">
      <c r="A124" s="227"/>
      <c r="B124" s="90"/>
      <c r="C124" s="198" t="s">
        <v>431</v>
      </c>
      <c r="D124" s="198" t="s">
        <v>248</v>
      </c>
      <c r="E124" s="199" t="s">
        <v>2527</v>
      </c>
      <c r="F124" s="200" t="s">
        <v>2528</v>
      </c>
      <c r="G124" s="201" t="s">
        <v>1866</v>
      </c>
      <c r="H124" s="202">
        <v>5</v>
      </c>
      <c r="I124" s="78"/>
      <c r="J124" s="203">
        <f t="shared" si="10"/>
        <v>0</v>
      </c>
      <c r="K124" s="200" t="s">
        <v>3</v>
      </c>
      <c r="L124" s="204"/>
      <c r="M124" s="205" t="s">
        <v>3</v>
      </c>
      <c r="N124" s="206" t="s">
        <v>47</v>
      </c>
      <c r="O124" s="169"/>
      <c r="P124" s="170">
        <f t="shared" si="11"/>
        <v>0</v>
      </c>
      <c r="Q124" s="170">
        <v>0</v>
      </c>
      <c r="R124" s="170">
        <f t="shared" si="12"/>
        <v>0</v>
      </c>
      <c r="S124" s="170">
        <v>0</v>
      </c>
      <c r="T124" s="171">
        <f t="shared" si="13"/>
        <v>0</v>
      </c>
      <c r="U124" s="227"/>
      <c r="V124" s="227"/>
      <c r="W124" s="227"/>
      <c r="X124" s="227"/>
      <c r="Y124" s="227"/>
      <c r="Z124" s="227"/>
      <c r="AA124" s="227"/>
      <c r="AB124" s="227"/>
      <c r="AC124" s="227"/>
      <c r="AD124" s="227"/>
      <c r="AE124" s="227"/>
      <c r="AR124" s="172" t="s">
        <v>219</v>
      </c>
      <c r="AT124" s="172" t="s">
        <v>248</v>
      </c>
      <c r="AU124" s="172" t="s">
        <v>83</v>
      </c>
      <c r="AY124" s="82" t="s">
        <v>171</v>
      </c>
      <c r="BE124" s="173">
        <f t="shared" si="14"/>
        <v>0</v>
      </c>
      <c r="BF124" s="173">
        <f t="shared" si="15"/>
        <v>0</v>
      </c>
      <c r="BG124" s="173">
        <f t="shared" si="16"/>
        <v>0</v>
      </c>
      <c r="BH124" s="173">
        <f t="shared" si="17"/>
        <v>0</v>
      </c>
      <c r="BI124" s="173">
        <f t="shared" si="18"/>
        <v>0</v>
      </c>
      <c r="BJ124" s="82" t="s">
        <v>179</v>
      </c>
      <c r="BK124" s="173">
        <f t="shared" si="19"/>
        <v>0</v>
      </c>
      <c r="BL124" s="82" t="s">
        <v>178</v>
      </c>
      <c r="BM124" s="172" t="s">
        <v>2529</v>
      </c>
    </row>
    <row r="125" spans="1:65" s="92" customFormat="1" ht="16.5" customHeight="1">
      <c r="A125" s="227"/>
      <c r="B125" s="90"/>
      <c r="C125" s="161" t="s">
        <v>178</v>
      </c>
      <c r="D125" s="161" t="s">
        <v>173</v>
      </c>
      <c r="E125" s="162" t="s">
        <v>2530</v>
      </c>
      <c r="F125" s="163" t="s">
        <v>2531</v>
      </c>
      <c r="G125" s="164" t="s">
        <v>1866</v>
      </c>
      <c r="H125" s="165">
        <v>70</v>
      </c>
      <c r="I125" s="75"/>
      <c r="J125" s="166">
        <f t="shared" si="10"/>
        <v>0</v>
      </c>
      <c r="K125" s="163" t="s">
        <v>3</v>
      </c>
      <c r="L125" s="90"/>
      <c r="M125" s="167" t="s">
        <v>3</v>
      </c>
      <c r="N125" s="168" t="s">
        <v>47</v>
      </c>
      <c r="O125" s="169"/>
      <c r="P125" s="170">
        <f t="shared" si="11"/>
        <v>0</v>
      </c>
      <c r="Q125" s="170">
        <v>0</v>
      </c>
      <c r="R125" s="170">
        <f t="shared" si="12"/>
        <v>0</v>
      </c>
      <c r="S125" s="170">
        <v>0</v>
      </c>
      <c r="T125" s="171">
        <f t="shared" si="13"/>
        <v>0</v>
      </c>
      <c r="U125" s="227"/>
      <c r="V125" s="227"/>
      <c r="W125" s="227"/>
      <c r="X125" s="227"/>
      <c r="Y125" s="227"/>
      <c r="Z125" s="227"/>
      <c r="AA125" s="227"/>
      <c r="AB125" s="227"/>
      <c r="AC125" s="227"/>
      <c r="AD125" s="227"/>
      <c r="AE125" s="227"/>
      <c r="AR125" s="172" t="s">
        <v>178</v>
      </c>
      <c r="AT125" s="172" t="s">
        <v>173</v>
      </c>
      <c r="AU125" s="172" t="s">
        <v>83</v>
      </c>
      <c r="AY125" s="82" t="s">
        <v>171</v>
      </c>
      <c r="BE125" s="173">
        <f t="shared" si="14"/>
        <v>0</v>
      </c>
      <c r="BF125" s="173">
        <f t="shared" si="15"/>
        <v>0</v>
      </c>
      <c r="BG125" s="173">
        <f t="shared" si="16"/>
        <v>0</v>
      </c>
      <c r="BH125" s="173">
        <f t="shared" si="17"/>
        <v>0</v>
      </c>
      <c r="BI125" s="173">
        <f t="shared" si="18"/>
        <v>0</v>
      </c>
      <c r="BJ125" s="82" t="s">
        <v>179</v>
      </c>
      <c r="BK125" s="173">
        <f t="shared" si="19"/>
        <v>0</v>
      </c>
      <c r="BL125" s="82" t="s">
        <v>178</v>
      </c>
      <c r="BM125" s="172" t="s">
        <v>2532</v>
      </c>
    </row>
    <row r="126" spans="1:65" s="92" customFormat="1" ht="16.5" customHeight="1">
      <c r="A126" s="227"/>
      <c r="B126" s="90"/>
      <c r="C126" s="161" t="s">
        <v>206</v>
      </c>
      <c r="D126" s="161" t="s">
        <v>173</v>
      </c>
      <c r="E126" s="162" t="s">
        <v>2533</v>
      </c>
      <c r="F126" s="163" t="s">
        <v>2534</v>
      </c>
      <c r="G126" s="164" t="s">
        <v>1635</v>
      </c>
      <c r="H126" s="165">
        <v>2</v>
      </c>
      <c r="I126" s="75"/>
      <c r="J126" s="166">
        <f t="shared" si="10"/>
        <v>0</v>
      </c>
      <c r="K126" s="163" t="s">
        <v>3</v>
      </c>
      <c r="L126" s="90"/>
      <c r="M126" s="167" t="s">
        <v>3</v>
      </c>
      <c r="N126" s="168" t="s">
        <v>47</v>
      </c>
      <c r="O126" s="169"/>
      <c r="P126" s="170">
        <f t="shared" si="11"/>
        <v>0</v>
      </c>
      <c r="Q126" s="170">
        <v>0</v>
      </c>
      <c r="R126" s="170">
        <f t="shared" si="12"/>
        <v>0</v>
      </c>
      <c r="S126" s="170">
        <v>0</v>
      </c>
      <c r="T126" s="171">
        <f t="shared" si="13"/>
        <v>0</v>
      </c>
      <c r="U126" s="227"/>
      <c r="V126" s="227"/>
      <c r="W126" s="227"/>
      <c r="X126" s="227"/>
      <c r="Y126" s="227"/>
      <c r="Z126" s="227"/>
      <c r="AA126" s="227"/>
      <c r="AB126" s="227"/>
      <c r="AC126" s="227"/>
      <c r="AD126" s="227"/>
      <c r="AE126" s="227"/>
      <c r="AR126" s="172" t="s">
        <v>178</v>
      </c>
      <c r="AT126" s="172" t="s">
        <v>173</v>
      </c>
      <c r="AU126" s="172" t="s">
        <v>83</v>
      </c>
      <c r="AY126" s="82" t="s">
        <v>171</v>
      </c>
      <c r="BE126" s="173">
        <f t="shared" si="14"/>
        <v>0</v>
      </c>
      <c r="BF126" s="173">
        <f t="shared" si="15"/>
        <v>0</v>
      </c>
      <c r="BG126" s="173">
        <f t="shared" si="16"/>
        <v>0</v>
      </c>
      <c r="BH126" s="173">
        <f t="shared" si="17"/>
        <v>0</v>
      </c>
      <c r="BI126" s="173">
        <f t="shared" si="18"/>
        <v>0</v>
      </c>
      <c r="BJ126" s="82" t="s">
        <v>179</v>
      </c>
      <c r="BK126" s="173">
        <f t="shared" si="19"/>
        <v>0</v>
      </c>
      <c r="BL126" s="82" t="s">
        <v>178</v>
      </c>
      <c r="BM126" s="172" t="s">
        <v>2535</v>
      </c>
    </row>
    <row r="127" spans="1:65" s="92" customFormat="1" ht="16.5" customHeight="1">
      <c r="A127" s="227"/>
      <c r="B127" s="90"/>
      <c r="C127" s="161" t="s">
        <v>210</v>
      </c>
      <c r="D127" s="161" t="s">
        <v>173</v>
      </c>
      <c r="E127" s="162" t="s">
        <v>2536</v>
      </c>
      <c r="F127" s="163" t="s">
        <v>2537</v>
      </c>
      <c r="G127" s="164" t="s">
        <v>1635</v>
      </c>
      <c r="H127" s="165">
        <v>2</v>
      </c>
      <c r="I127" s="75"/>
      <c r="J127" s="166">
        <f t="shared" si="10"/>
        <v>0</v>
      </c>
      <c r="K127" s="163" t="s">
        <v>3</v>
      </c>
      <c r="L127" s="90"/>
      <c r="M127" s="167" t="s">
        <v>3</v>
      </c>
      <c r="N127" s="168" t="s">
        <v>47</v>
      </c>
      <c r="O127" s="169"/>
      <c r="P127" s="170">
        <f t="shared" si="11"/>
        <v>0</v>
      </c>
      <c r="Q127" s="170">
        <v>0</v>
      </c>
      <c r="R127" s="170">
        <f t="shared" si="12"/>
        <v>0</v>
      </c>
      <c r="S127" s="170">
        <v>0</v>
      </c>
      <c r="T127" s="171">
        <f t="shared" si="13"/>
        <v>0</v>
      </c>
      <c r="U127" s="227"/>
      <c r="V127" s="227"/>
      <c r="W127" s="227"/>
      <c r="X127" s="227"/>
      <c r="Y127" s="227"/>
      <c r="Z127" s="227"/>
      <c r="AA127" s="227"/>
      <c r="AB127" s="227"/>
      <c r="AC127" s="227"/>
      <c r="AD127" s="227"/>
      <c r="AE127" s="227"/>
      <c r="AR127" s="172" t="s">
        <v>178</v>
      </c>
      <c r="AT127" s="172" t="s">
        <v>173</v>
      </c>
      <c r="AU127" s="172" t="s">
        <v>83</v>
      </c>
      <c r="AY127" s="82" t="s">
        <v>171</v>
      </c>
      <c r="BE127" s="173">
        <f t="shared" si="14"/>
        <v>0</v>
      </c>
      <c r="BF127" s="173">
        <f t="shared" si="15"/>
        <v>0</v>
      </c>
      <c r="BG127" s="173">
        <f t="shared" si="16"/>
        <v>0</v>
      </c>
      <c r="BH127" s="173">
        <f t="shared" si="17"/>
        <v>0</v>
      </c>
      <c r="BI127" s="173">
        <f t="shared" si="18"/>
        <v>0</v>
      </c>
      <c r="BJ127" s="82" t="s">
        <v>179</v>
      </c>
      <c r="BK127" s="173">
        <f t="shared" si="19"/>
        <v>0</v>
      </c>
      <c r="BL127" s="82" t="s">
        <v>178</v>
      </c>
      <c r="BM127" s="172" t="s">
        <v>2538</v>
      </c>
    </row>
    <row r="128" spans="1:65" s="92" customFormat="1" ht="16.5" customHeight="1">
      <c r="A128" s="227"/>
      <c r="B128" s="90"/>
      <c r="C128" s="161" t="s">
        <v>215</v>
      </c>
      <c r="D128" s="161" t="s">
        <v>173</v>
      </c>
      <c r="E128" s="162" t="s">
        <v>2539</v>
      </c>
      <c r="F128" s="163" t="s">
        <v>2540</v>
      </c>
      <c r="G128" s="164" t="s">
        <v>1866</v>
      </c>
      <c r="H128" s="165">
        <v>2</v>
      </c>
      <c r="I128" s="75"/>
      <c r="J128" s="166">
        <f t="shared" si="10"/>
        <v>0</v>
      </c>
      <c r="K128" s="163" t="s">
        <v>3</v>
      </c>
      <c r="L128" s="90"/>
      <c r="M128" s="167" t="s">
        <v>3</v>
      </c>
      <c r="N128" s="168" t="s">
        <v>47</v>
      </c>
      <c r="O128" s="169"/>
      <c r="P128" s="170">
        <f t="shared" si="11"/>
        <v>0</v>
      </c>
      <c r="Q128" s="170">
        <v>0</v>
      </c>
      <c r="R128" s="170">
        <f t="shared" si="12"/>
        <v>0</v>
      </c>
      <c r="S128" s="170">
        <v>0</v>
      </c>
      <c r="T128" s="171">
        <f t="shared" si="13"/>
        <v>0</v>
      </c>
      <c r="U128" s="227"/>
      <c r="V128" s="227"/>
      <c r="W128" s="227"/>
      <c r="X128" s="227"/>
      <c r="Y128" s="227"/>
      <c r="Z128" s="227"/>
      <c r="AA128" s="227"/>
      <c r="AB128" s="227"/>
      <c r="AC128" s="227"/>
      <c r="AD128" s="227"/>
      <c r="AE128" s="227"/>
      <c r="AR128" s="172" t="s">
        <v>178</v>
      </c>
      <c r="AT128" s="172" t="s">
        <v>173</v>
      </c>
      <c r="AU128" s="172" t="s">
        <v>83</v>
      </c>
      <c r="AY128" s="82" t="s">
        <v>171</v>
      </c>
      <c r="BE128" s="173">
        <f t="shared" si="14"/>
        <v>0</v>
      </c>
      <c r="BF128" s="173">
        <f t="shared" si="15"/>
        <v>0</v>
      </c>
      <c r="BG128" s="173">
        <f t="shared" si="16"/>
        <v>0</v>
      </c>
      <c r="BH128" s="173">
        <f t="shared" si="17"/>
        <v>0</v>
      </c>
      <c r="BI128" s="173">
        <f t="shared" si="18"/>
        <v>0</v>
      </c>
      <c r="BJ128" s="82" t="s">
        <v>179</v>
      </c>
      <c r="BK128" s="173">
        <f t="shared" si="19"/>
        <v>0</v>
      </c>
      <c r="BL128" s="82" t="s">
        <v>178</v>
      </c>
      <c r="BM128" s="172" t="s">
        <v>2541</v>
      </c>
    </row>
    <row r="129" spans="1:65" s="92" customFormat="1" ht="16.5" customHeight="1">
      <c r="A129" s="227"/>
      <c r="B129" s="90"/>
      <c r="C129" s="161" t="s">
        <v>219</v>
      </c>
      <c r="D129" s="161" t="s">
        <v>173</v>
      </c>
      <c r="E129" s="162" t="s">
        <v>2542</v>
      </c>
      <c r="F129" s="163" t="s">
        <v>2543</v>
      </c>
      <c r="G129" s="164" t="s">
        <v>1866</v>
      </c>
      <c r="H129" s="165">
        <v>2</v>
      </c>
      <c r="I129" s="75"/>
      <c r="J129" s="166">
        <f t="shared" si="10"/>
        <v>0</v>
      </c>
      <c r="K129" s="163" t="s">
        <v>3</v>
      </c>
      <c r="L129" s="90"/>
      <c r="M129" s="167" t="s">
        <v>3</v>
      </c>
      <c r="N129" s="168" t="s">
        <v>47</v>
      </c>
      <c r="O129" s="169"/>
      <c r="P129" s="170">
        <f t="shared" si="11"/>
        <v>0</v>
      </c>
      <c r="Q129" s="170">
        <v>0</v>
      </c>
      <c r="R129" s="170">
        <f t="shared" si="12"/>
        <v>0</v>
      </c>
      <c r="S129" s="170">
        <v>0</v>
      </c>
      <c r="T129" s="171">
        <f t="shared" si="13"/>
        <v>0</v>
      </c>
      <c r="U129" s="227"/>
      <c r="V129" s="227"/>
      <c r="W129" s="227"/>
      <c r="X129" s="227"/>
      <c r="Y129" s="227"/>
      <c r="Z129" s="227"/>
      <c r="AA129" s="227"/>
      <c r="AB129" s="227"/>
      <c r="AC129" s="227"/>
      <c r="AD129" s="227"/>
      <c r="AE129" s="227"/>
      <c r="AR129" s="172" t="s">
        <v>178</v>
      </c>
      <c r="AT129" s="172" t="s">
        <v>173</v>
      </c>
      <c r="AU129" s="172" t="s">
        <v>83</v>
      </c>
      <c r="AY129" s="82" t="s">
        <v>171</v>
      </c>
      <c r="BE129" s="173">
        <f t="shared" si="14"/>
        <v>0</v>
      </c>
      <c r="BF129" s="173">
        <f t="shared" si="15"/>
        <v>0</v>
      </c>
      <c r="BG129" s="173">
        <f t="shared" si="16"/>
        <v>0</v>
      </c>
      <c r="BH129" s="173">
        <f t="shared" si="17"/>
        <v>0</v>
      </c>
      <c r="BI129" s="173">
        <f t="shared" si="18"/>
        <v>0</v>
      </c>
      <c r="BJ129" s="82" t="s">
        <v>179</v>
      </c>
      <c r="BK129" s="173">
        <f t="shared" si="19"/>
        <v>0</v>
      </c>
      <c r="BL129" s="82" t="s">
        <v>178</v>
      </c>
      <c r="BM129" s="172" t="s">
        <v>2544</v>
      </c>
    </row>
    <row r="130" spans="1:65" s="92" customFormat="1" ht="16.5" customHeight="1">
      <c r="A130" s="227"/>
      <c r="B130" s="90"/>
      <c r="C130" s="161" t="s">
        <v>226</v>
      </c>
      <c r="D130" s="161" t="s">
        <v>173</v>
      </c>
      <c r="E130" s="162" t="s">
        <v>2545</v>
      </c>
      <c r="F130" s="163" t="s">
        <v>2546</v>
      </c>
      <c r="G130" s="164" t="s">
        <v>1866</v>
      </c>
      <c r="H130" s="165">
        <v>7</v>
      </c>
      <c r="I130" s="75"/>
      <c r="J130" s="166">
        <f t="shared" si="10"/>
        <v>0</v>
      </c>
      <c r="K130" s="163" t="s">
        <v>3</v>
      </c>
      <c r="L130" s="90"/>
      <c r="M130" s="167" t="s">
        <v>3</v>
      </c>
      <c r="N130" s="168" t="s">
        <v>47</v>
      </c>
      <c r="O130" s="169"/>
      <c r="P130" s="170">
        <f t="shared" si="11"/>
        <v>0</v>
      </c>
      <c r="Q130" s="170">
        <v>0</v>
      </c>
      <c r="R130" s="170">
        <f t="shared" si="12"/>
        <v>0</v>
      </c>
      <c r="S130" s="170">
        <v>0</v>
      </c>
      <c r="T130" s="171">
        <f t="shared" si="13"/>
        <v>0</v>
      </c>
      <c r="U130" s="227"/>
      <c r="V130" s="227"/>
      <c r="W130" s="227"/>
      <c r="X130" s="227"/>
      <c r="Y130" s="227"/>
      <c r="Z130" s="227"/>
      <c r="AA130" s="227"/>
      <c r="AB130" s="227"/>
      <c r="AC130" s="227"/>
      <c r="AD130" s="227"/>
      <c r="AE130" s="227"/>
      <c r="AR130" s="172" t="s">
        <v>178</v>
      </c>
      <c r="AT130" s="172" t="s">
        <v>173</v>
      </c>
      <c r="AU130" s="172" t="s">
        <v>83</v>
      </c>
      <c r="AY130" s="82" t="s">
        <v>171</v>
      </c>
      <c r="BE130" s="173">
        <f t="shared" si="14"/>
        <v>0</v>
      </c>
      <c r="BF130" s="173">
        <f t="shared" si="15"/>
        <v>0</v>
      </c>
      <c r="BG130" s="173">
        <f t="shared" si="16"/>
        <v>0</v>
      </c>
      <c r="BH130" s="173">
        <f t="shared" si="17"/>
        <v>0</v>
      </c>
      <c r="BI130" s="173">
        <f t="shared" si="18"/>
        <v>0</v>
      </c>
      <c r="BJ130" s="82" t="s">
        <v>179</v>
      </c>
      <c r="BK130" s="173">
        <f t="shared" si="19"/>
        <v>0</v>
      </c>
      <c r="BL130" s="82" t="s">
        <v>178</v>
      </c>
      <c r="BM130" s="172" t="s">
        <v>2547</v>
      </c>
    </row>
    <row r="131" spans="2:63" s="148" customFormat="1" ht="25.9" customHeight="1">
      <c r="B131" s="149"/>
      <c r="D131" s="150" t="s">
        <v>74</v>
      </c>
      <c r="E131" s="151" t="s">
        <v>2032</v>
      </c>
      <c r="F131" s="151" t="s">
        <v>2548</v>
      </c>
      <c r="J131" s="152">
        <f>BK131</f>
        <v>0</v>
      </c>
      <c r="L131" s="149"/>
      <c r="M131" s="153"/>
      <c r="N131" s="154"/>
      <c r="O131" s="154"/>
      <c r="P131" s="155">
        <f>SUM(P132:P140)</f>
        <v>0</v>
      </c>
      <c r="Q131" s="154"/>
      <c r="R131" s="155">
        <f>SUM(R132:R140)</f>
        <v>0</v>
      </c>
      <c r="S131" s="154"/>
      <c r="T131" s="156">
        <f>SUM(T132:T140)</f>
        <v>0</v>
      </c>
      <c r="AR131" s="150" t="s">
        <v>83</v>
      </c>
      <c r="AT131" s="157" t="s">
        <v>74</v>
      </c>
      <c r="AU131" s="157" t="s">
        <v>75</v>
      </c>
      <c r="AY131" s="150" t="s">
        <v>171</v>
      </c>
      <c r="BK131" s="158">
        <f>SUM(BK132:BK140)</f>
        <v>0</v>
      </c>
    </row>
    <row r="132" spans="1:65" s="92" customFormat="1" ht="16.5" customHeight="1">
      <c r="A132" s="227"/>
      <c r="B132" s="90"/>
      <c r="C132" s="161" t="s">
        <v>435</v>
      </c>
      <c r="D132" s="161" t="s">
        <v>173</v>
      </c>
      <c r="E132" s="162" t="s">
        <v>2549</v>
      </c>
      <c r="F132" s="163" t="s">
        <v>2550</v>
      </c>
      <c r="G132" s="164" t="s">
        <v>176</v>
      </c>
      <c r="H132" s="165">
        <v>600</v>
      </c>
      <c r="I132" s="75"/>
      <c r="J132" s="166">
        <f aca="true" t="shared" si="20" ref="J132:J140">ROUND(I132*H132,2)</f>
        <v>0</v>
      </c>
      <c r="K132" s="163" t="s">
        <v>3</v>
      </c>
      <c r="L132" s="90"/>
      <c r="M132" s="167" t="s">
        <v>3</v>
      </c>
      <c r="N132" s="168" t="s">
        <v>47</v>
      </c>
      <c r="O132" s="169"/>
      <c r="P132" s="170">
        <f aca="true" t="shared" si="21" ref="P132:P140">O132*H132</f>
        <v>0</v>
      </c>
      <c r="Q132" s="170">
        <v>0</v>
      </c>
      <c r="R132" s="170">
        <f aca="true" t="shared" si="22" ref="R132:R140">Q132*H132</f>
        <v>0</v>
      </c>
      <c r="S132" s="170">
        <v>0</v>
      </c>
      <c r="T132" s="171">
        <f aca="true" t="shared" si="23" ref="T132:T140">S132*H132</f>
        <v>0</v>
      </c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227"/>
      <c r="AR132" s="172" t="s">
        <v>178</v>
      </c>
      <c r="AT132" s="172" t="s">
        <v>173</v>
      </c>
      <c r="AU132" s="172" t="s">
        <v>83</v>
      </c>
      <c r="AY132" s="82" t="s">
        <v>171</v>
      </c>
      <c r="BE132" s="173">
        <f aca="true" t="shared" si="24" ref="BE132:BE140">IF(N132="základní",J132,0)</f>
        <v>0</v>
      </c>
      <c r="BF132" s="173">
        <f aca="true" t="shared" si="25" ref="BF132:BF140">IF(N132="snížená",J132,0)</f>
        <v>0</v>
      </c>
      <c r="BG132" s="173">
        <f aca="true" t="shared" si="26" ref="BG132:BG140">IF(N132="zákl. přenesená",J132,0)</f>
        <v>0</v>
      </c>
      <c r="BH132" s="173">
        <f aca="true" t="shared" si="27" ref="BH132:BH140">IF(N132="sníž. přenesená",J132,0)</f>
        <v>0</v>
      </c>
      <c r="BI132" s="173">
        <f aca="true" t="shared" si="28" ref="BI132:BI140">IF(N132="nulová",J132,0)</f>
        <v>0</v>
      </c>
      <c r="BJ132" s="82" t="s">
        <v>179</v>
      </c>
      <c r="BK132" s="173">
        <f aca="true" t="shared" si="29" ref="BK132:BK140">ROUND(I132*H132,2)</f>
        <v>0</v>
      </c>
      <c r="BL132" s="82" t="s">
        <v>178</v>
      </c>
      <c r="BM132" s="172" t="s">
        <v>2551</v>
      </c>
    </row>
    <row r="133" spans="1:65" s="92" customFormat="1" ht="16.5" customHeight="1">
      <c r="A133" s="227"/>
      <c r="B133" s="90"/>
      <c r="C133" s="161" t="s">
        <v>1995</v>
      </c>
      <c r="D133" s="161" t="s">
        <v>173</v>
      </c>
      <c r="E133" s="162" t="s">
        <v>2552</v>
      </c>
      <c r="F133" s="163" t="s">
        <v>2553</v>
      </c>
      <c r="G133" s="164" t="s">
        <v>176</v>
      </c>
      <c r="H133" s="165">
        <v>600</v>
      </c>
      <c r="I133" s="75"/>
      <c r="J133" s="166">
        <f t="shared" si="20"/>
        <v>0</v>
      </c>
      <c r="K133" s="163" t="s">
        <v>3</v>
      </c>
      <c r="L133" s="90"/>
      <c r="M133" s="167" t="s">
        <v>3</v>
      </c>
      <c r="N133" s="168" t="s">
        <v>47</v>
      </c>
      <c r="O133" s="169"/>
      <c r="P133" s="170">
        <f t="shared" si="21"/>
        <v>0</v>
      </c>
      <c r="Q133" s="170">
        <v>0</v>
      </c>
      <c r="R133" s="170">
        <f t="shared" si="22"/>
        <v>0</v>
      </c>
      <c r="S133" s="170">
        <v>0</v>
      </c>
      <c r="T133" s="171">
        <f t="shared" si="23"/>
        <v>0</v>
      </c>
      <c r="U133" s="227"/>
      <c r="V133" s="227"/>
      <c r="W133" s="227"/>
      <c r="X133" s="227"/>
      <c r="Y133" s="227"/>
      <c r="Z133" s="227"/>
      <c r="AA133" s="227"/>
      <c r="AB133" s="227"/>
      <c r="AC133" s="227"/>
      <c r="AD133" s="227"/>
      <c r="AE133" s="227"/>
      <c r="AR133" s="172" t="s">
        <v>178</v>
      </c>
      <c r="AT133" s="172" t="s">
        <v>173</v>
      </c>
      <c r="AU133" s="172" t="s">
        <v>83</v>
      </c>
      <c r="AY133" s="82" t="s">
        <v>171</v>
      </c>
      <c r="BE133" s="173">
        <f t="shared" si="24"/>
        <v>0</v>
      </c>
      <c r="BF133" s="173">
        <f t="shared" si="25"/>
        <v>0</v>
      </c>
      <c r="BG133" s="173">
        <f t="shared" si="26"/>
        <v>0</v>
      </c>
      <c r="BH133" s="173">
        <f t="shared" si="27"/>
        <v>0</v>
      </c>
      <c r="BI133" s="173">
        <f t="shared" si="28"/>
        <v>0</v>
      </c>
      <c r="BJ133" s="82" t="s">
        <v>179</v>
      </c>
      <c r="BK133" s="173">
        <f t="shared" si="29"/>
        <v>0</v>
      </c>
      <c r="BL133" s="82" t="s">
        <v>178</v>
      </c>
      <c r="BM133" s="172" t="s">
        <v>2554</v>
      </c>
    </row>
    <row r="134" spans="1:65" s="92" customFormat="1" ht="16.5" customHeight="1">
      <c r="A134" s="227"/>
      <c r="B134" s="90"/>
      <c r="C134" s="161" t="s">
        <v>445</v>
      </c>
      <c r="D134" s="161" t="s">
        <v>173</v>
      </c>
      <c r="E134" s="162" t="s">
        <v>2555</v>
      </c>
      <c r="F134" s="163" t="s">
        <v>2556</v>
      </c>
      <c r="G134" s="164" t="s">
        <v>1635</v>
      </c>
      <c r="H134" s="165">
        <v>2</v>
      </c>
      <c r="I134" s="75"/>
      <c r="J134" s="166">
        <f t="shared" si="20"/>
        <v>0</v>
      </c>
      <c r="K134" s="163" t="s">
        <v>3</v>
      </c>
      <c r="L134" s="90"/>
      <c r="M134" s="167" t="s">
        <v>3</v>
      </c>
      <c r="N134" s="168" t="s">
        <v>47</v>
      </c>
      <c r="O134" s="169"/>
      <c r="P134" s="170">
        <f t="shared" si="21"/>
        <v>0</v>
      </c>
      <c r="Q134" s="170">
        <v>0</v>
      </c>
      <c r="R134" s="170">
        <f t="shared" si="22"/>
        <v>0</v>
      </c>
      <c r="S134" s="170">
        <v>0</v>
      </c>
      <c r="T134" s="171">
        <f t="shared" si="23"/>
        <v>0</v>
      </c>
      <c r="U134" s="227"/>
      <c r="V134" s="227"/>
      <c r="W134" s="227"/>
      <c r="X134" s="227"/>
      <c r="Y134" s="227"/>
      <c r="Z134" s="227"/>
      <c r="AA134" s="227"/>
      <c r="AB134" s="227"/>
      <c r="AC134" s="227"/>
      <c r="AD134" s="227"/>
      <c r="AE134" s="227"/>
      <c r="AR134" s="172" t="s">
        <v>178</v>
      </c>
      <c r="AT134" s="172" t="s">
        <v>173</v>
      </c>
      <c r="AU134" s="172" t="s">
        <v>83</v>
      </c>
      <c r="AY134" s="82" t="s">
        <v>171</v>
      </c>
      <c r="BE134" s="173">
        <f t="shared" si="24"/>
        <v>0</v>
      </c>
      <c r="BF134" s="173">
        <f t="shared" si="25"/>
        <v>0</v>
      </c>
      <c r="BG134" s="173">
        <f t="shared" si="26"/>
        <v>0</v>
      </c>
      <c r="BH134" s="173">
        <f t="shared" si="27"/>
        <v>0</v>
      </c>
      <c r="BI134" s="173">
        <f t="shared" si="28"/>
        <v>0</v>
      </c>
      <c r="BJ134" s="82" t="s">
        <v>179</v>
      </c>
      <c r="BK134" s="173">
        <f t="shared" si="29"/>
        <v>0</v>
      </c>
      <c r="BL134" s="82" t="s">
        <v>178</v>
      </c>
      <c r="BM134" s="172" t="s">
        <v>2557</v>
      </c>
    </row>
    <row r="135" spans="1:65" s="92" customFormat="1" ht="16.5" customHeight="1">
      <c r="A135" s="227"/>
      <c r="B135" s="90"/>
      <c r="C135" s="161" t="s">
        <v>454</v>
      </c>
      <c r="D135" s="161" t="s">
        <v>173</v>
      </c>
      <c r="E135" s="162" t="s">
        <v>2558</v>
      </c>
      <c r="F135" s="163" t="s">
        <v>2559</v>
      </c>
      <c r="G135" s="164" t="s">
        <v>1635</v>
      </c>
      <c r="H135" s="165">
        <v>1</v>
      </c>
      <c r="I135" s="75"/>
      <c r="J135" s="166">
        <f t="shared" si="20"/>
        <v>0</v>
      </c>
      <c r="K135" s="163" t="s">
        <v>3</v>
      </c>
      <c r="L135" s="90"/>
      <c r="M135" s="167" t="s">
        <v>3</v>
      </c>
      <c r="N135" s="168" t="s">
        <v>47</v>
      </c>
      <c r="O135" s="169"/>
      <c r="P135" s="170">
        <f t="shared" si="21"/>
        <v>0</v>
      </c>
      <c r="Q135" s="170">
        <v>0</v>
      </c>
      <c r="R135" s="170">
        <f t="shared" si="22"/>
        <v>0</v>
      </c>
      <c r="S135" s="170">
        <v>0</v>
      </c>
      <c r="T135" s="171">
        <f t="shared" si="23"/>
        <v>0</v>
      </c>
      <c r="U135" s="227"/>
      <c r="V135" s="227"/>
      <c r="W135" s="227"/>
      <c r="X135" s="227"/>
      <c r="Y135" s="227"/>
      <c r="Z135" s="227"/>
      <c r="AA135" s="227"/>
      <c r="AB135" s="227"/>
      <c r="AC135" s="227"/>
      <c r="AD135" s="227"/>
      <c r="AE135" s="227"/>
      <c r="AR135" s="172" t="s">
        <v>178</v>
      </c>
      <c r="AT135" s="172" t="s">
        <v>173</v>
      </c>
      <c r="AU135" s="172" t="s">
        <v>83</v>
      </c>
      <c r="AY135" s="82" t="s">
        <v>171</v>
      </c>
      <c r="BE135" s="173">
        <f t="shared" si="24"/>
        <v>0</v>
      </c>
      <c r="BF135" s="173">
        <f t="shared" si="25"/>
        <v>0</v>
      </c>
      <c r="BG135" s="173">
        <f t="shared" si="26"/>
        <v>0</v>
      </c>
      <c r="BH135" s="173">
        <f t="shared" si="27"/>
        <v>0</v>
      </c>
      <c r="BI135" s="173">
        <f t="shared" si="28"/>
        <v>0</v>
      </c>
      <c r="BJ135" s="82" t="s">
        <v>179</v>
      </c>
      <c r="BK135" s="173">
        <f t="shared" si="29"/>
        <v>0</v>
      </c>
      <c r="BL135" s="82" t="s">
        <v>178</v>
      </c>
      <c r="BM135" s="172" t="s">
        <v>2560</v>
      </c>
    </row>
    <row r="136" spans="1:65" s="92" customFormat="1" ht="16.5" customHeight="1">
      <c r="A136" s="227"/>
      <c r="B136" s="90"/>
      <c r="C136" s="161" t="s">
        <v>460</v>
      </c>
      <c r="D136" s="161" t="s">
        <v>173</v>
      </c>
      <c r="E136" s="162" t="s">
        <v>2561</v>
      </c>
      <c r="F136" s="163" t="s">
        <v>2562</v>
      </c>
      <c r="G136" s="164" t="s">
        <v>1635</v>
      </c>
      <c r="H136" s="165">
        <v>1</v>
      </c>
      <c r="I136" s="75"/>
      <c r="J136" s="166">
        <f t="shared" si="20"/>
        <v>0</v>
      </c>
      <c r="K136" s="163" t="s">
        <v>3</v>
      </c>
      <c r="L136" s="90"/>
      <c r="M136" s="167" t="s">
        <v>3</v>
      </c>
      <c r="N136" s="168" t="s">
        <v>47</v>
      </c>
      <c r="O136" s="169"/>
      <c r="P136" s="170">
        <f t="shared" si="21"/>
        <v>0</v>
      </c>
      <c r="Q136" s="170">
        <v>0</v>
      </c>
      <c r="R136" s="170">
        <f t="shared" si="22"/>
        <v>0</v>
      </c>
      <c r="S136" s="170">
        <v>0</v>
      </c>
      <c r="T136" s="171">
        <f t="shared" si="23"/>
        <v>0</v>
      </c>
      <c r="U136" s="227"/>
      <c r="V136" s="227"/>
      <c r="W136" s="227"/>
      <c r="X136" s="227"/>
      <c r="Y136" s="227"/>
      <c r="Z136" s="227"/>
      <c r="AA136" s="227"/>
      <c r="AB136" s="227"/>
      <c r="AC136" s="227"/>
      <c r="AD136" s="227"/>
      <c r="AE136" s="227"/>
      <c r="AR136" s="172" t="s">
        <v>178</v>
      </c>
      <c r="AT136" s="172" t="s">
        <v>173</v>
      </c>
      <c r="AU136" s="172" t="s">
        <v>83</v>
      </c>
      <c r="AY136" s="82" t="s">
        <v>171</v>
      </c>
      <c r="BE136" s="173">
        <f t="shared" si="24"/>
        <v>0</v>
      </c>
      <c r="BF136" s="173">
        <f t="shared" si="25"/>
        <v>0</v>
      </c>
      <c r="BG136" s="173">
        <f t="shared" si="26"/>
        <v>0</v>
      </c>
      <c r="BH136" s="173">
        <f t="shared" si="27"/>
        <v>0</v>
      </c>
      <c r="BI136" s="173">
        <f t="shared" si="28"/>
        <v>0</v>
      </c>
      <c r="BJ136" s="82" t="s">
        <v>179</v>
      </c>
      <c r="BK136" s="173">
        <f t="shared" si="29"/>
        <v>0</v>
      </c>
      <c r="BL136" s="82" t="s">
        <v>178</v>
      </c>
      <c r="BM136" s="172" t="s">
        <v>2563</v>
      </c>
    </row>
    <row r="137" spans="1:65" s="92" customFormat="1" ht="16.5" customHeight="1">
      <c r="A137" s="227"/>
      <c r="B137" s="90"/>
      <c r="C137" s="161" t="s">
        <v>465</v>
      </c>
      <c r="D137" s="161" t="s">
        <v>173</v>
      </c>
      <c r="E137" s="162" t="s">
        <v>2564</v>
      </c>
      <c r="F137" s="163" t="s">
        <v>2565</v>
      </c>
      <c r="G137" s="164" t="s">
        <v>1635</v>
      </c>
      <c r="H137" s="165">
        <v>1</v>
      </c>
      <c r="I137" s="75"/>
      <c r="J137" s="166">
        <f t="shared" si="20"/>
        <v>0</v>
      </c>
      <c r="K137" s="163" t="s">
        <v>3</v>
      </c>
      <c r="L137" s="90"/>
      <c r="M137" s="167" t="s">
        <v>3</v>
      </c>
      <c r="N137" s="168" t="s">
        <v>47</v>
      </c>
      <c r="O137" s="169"/>
      <c r="P137" s="170">
        <f t="shared" si="21"/>
        <v>0</v>
      </c>
      <c r="Q137" s="170">
        <v>0</v>
      </c>
      <c r="R137" s="170">
        <f t="shared" si="22"/>
        <v>0</v>
      </c>
      <c r="S137" s="170">
        <v>0</v>
      </c>
      <c r="T137" s="171">
        <f t="shared" si="23"/>
        <v>0</v>
      </c>
      <c r="U137" s="227"/>
      <c r="V137" s="227"/>
      <c r="W137" s="227"/>
      <c r="X137" s="227"/>
      <c r="Y137" s="227"/>
      <c r="Z137" s="227"/>
      <c r="AA137" s="227"/>
      <c r="AB137" s="227"/>
      <c r="AC137" s="227"/>
      <c r="AD137" s="227"/>
      <c r="AE137" s="227"/>
      <c r="AR137" s="172" t="s">
        <v>178</v>
      </c>
      <c r="AT137" s="172" t="s">
        <v>173</v>
      </c>
      <c r="AU137" s="172" t="s">
        <v>83</v>
      </c>
      <c r="AY137" s="82" t="s">
        <v>171</v>
      </c>
      <c r="BE137" s="173">
        <f t="shared" si="24"/>
        <v>0</v>
      </c>
      <c r="BF137" s="173">
        <f t="shared" si="25"/>
        <v>0</v>
      </c>
      <c r="BG137" s="173">
        <f t="shared" si="26"/>
        <v>0</v>
      </c>
      <c r="BH137" s="173">
        <f t="shared" si="27"/>
        <v>0</v>
      </c>
      <c r="BI137" s="173">
        <f t="shared" si="28"/>
        <v>0</v>
      </c>
      <c r="BJ137" s="82" t="s">
        <v>179</v>
      </c>
      <c r="BK137" s="173">
        <f t="shared" si="29"/>
        <v>0</v>
      </c>
      <c r="BL137" s="82" t="s">
        <v>178</v>
      </c>
      <c r="BM137" s="172" t="s">
        <v>2566</v>
      </c>
    </row>
    <row r="138" spans="1:65" s="92" customFormat="1" ht="16.5" customHeight="1">
      <c r="A138" s="227"/>
      <c r="B138" s="90"/>
      <c r="C138" s="161" t="s">
        <v>477</v>
      </c>
      <c r="D138" s="161" t="s">
        <v>173</v>
      </c>
      <c r="E138" s="162" t="s">
        <v>2567</v>
      </c>
      <c r="F138" s="163" t="s">
        <v>2568</v>
      </c>
      <c r="G138" s="164" t="s">
        <v>1635</v>
      </c>
      <c r="H138" s="165">
        <v>1</v>
      </c>
      <c r="I138" s="75"/>
      <c r="J138" s="166">
        <f t="shared" si="20"/>
        <v>0</v>
      </c>
      <c r="K138" s="163" t="s">
        <v>3</v>
      </c>
      <c r="L138" s="90"/>
      <c r="M138" s="167" t="s">
        <v>3</v>
      </c>
      <c r="N138" s="168" t="s">
        <v>47</v>
      </c>
      <c r="O138" s="169"/>
      <c r="P138" s="170">
        <f t="shared" si="21"/>
        <v>0</v>
      </c>
      <c r="Q138" s="170">
        <v>0</v>
      </c>
      <c r="R138" s="170">
        <f t="shared" si="22"/>
        <v>0</v>
      </c>
      <c r="S138" s="170">
        <v>0</v>
      </c>
      <c r="T138" s="171">
        <f t="shared" si="23"/>
        <v>0</v>
      </c>
      <c r="U138" s="227"/>
      <c r="V138" s="227"/>
      <c r="W138" s="227"/>
      <c r="X138" s="227"/>
      <c r="Y138" s="227"/>
      <c r="Z138" s="227"/>
      <c r="AA138" s="227"/>
      <c r="AB138" s="227"/>
      <c r="AC138" s="227"/>
      <c r="AD138" s="227"/>
      <c r="AE138" s="227"/>
      <c r="AR138" s="172" t="s">
        <v>178</v>
      </c>
      <c r="AT138" s="172" t="s">
        <v>173</v>
      </c>
      <c r="AU138" s="172" t="s">
        <v>83</v>
      </c>
      <c r="AY138" s="82" t="s">
        <v>171</v>
      </c>
      <c r="BE138" s="173">
        <f t="shared" si="24"/>
        <v>0</v>
      </c>
      <c r="BF138" s="173">
        <f t="shared" si="25"/>
        <v>0</v>
      </c>
      <c r="BG138" s="173">
        <f t="shared" si="26"/>
        <v>0</v>
      </c>
      <c r="BH138" s="173">
        <f t="shared" si="27"/>
        <v>0</v>
      </c>
      <c r="BI138" s="173">
        <f t="shared" si="28"/>
        <v>0</v>
      </c>
      <c r="BJ138" s="82" t="s">
        <v>179</v>
      </c>
      <c r="BK138" s="173">
        <f t="shared" si="29"/>
        <v>0</v>
      </c>
      <c r="BL138" s="82" t="s">
        <v>178</v>
      </c>
      <c r="BM138" s="172" t="s">
        <v>2569</v>
      </c>
    </row>
    <row r="139" spans="1:65" s="92" customFormat="1" ht="16.5" customHeight="1">
      <c r="A139" s="227"/>
      <c r="B139" s="90"/>
      <c r="C139" s="161" t="s">
        <v>483</v>
      </c>
      <c r="D139" s="161" t="s">
        <v>173</v>
      </c>
      <c r="E139" s="162" t="s">
        <v>2570</v>
      </c>
      <c r="F139" s="163" t="s">
        <v>2571</v>
      </c>
      <c r="G139" s="164" t="s">
        <v>1635</v>
      </c>
      <c r="H139" s="165">
        <v>1</v>
      </c>
      <c r="I139" s="75"/>
      <c r="J139" s="166">
        <f t="shared" si="20"/>
        <v>0</v>
      </c>
      <c r="K139" s="163" t="s">
        <v>3</v>
      </c>
      <c r="L139" s="90"/>
      <c r="M139" s="167" t="s">
        <v>3</v>
      </c>
      <c r="N139" s="168" t="s">
        <v>47</v>
      </c>
      <c r="O139" s="169"/>
      <c r="P139" s="170">
        <f t="shared" si="21"/>
        <v>0</v>
      </c>
      <c r="Q139" s="170">
        <v>0</v>
      </c>
      <c r="R139" s="170">
        <f t="shared" si="22"/>
        <v>0</v>
      </c>
      <c r="S139" s="170">
        <v>0</v>
      </c>
      <c r="T139" s="171">
        <f t="shared" si="23"/>
        <v>0</v>
      </c>
      <c r="U139" s="227"/>
      <c r="V139" s="227"/>
      <c r="W139" s="227"/>
      <c r="X139" s="227"/>
      <c r="Y139" s="227"/>
      <c r="Z139" s="227"/>
      <c r="AA139" s="227"/>
      <c r="AB139" s="227"/>
      <c r="AC139" s="227"/>
      <c r="AD139" s="227"/>
      <c r="AE139" s="227"/>
      <c r="AR139" s="172" t="s">
        <v>178</v>
      </c>
      <c r="AT139" s="172" t="s">
        <v>173</v>
      </c>
      <c r="AU139" s="172" t="s">
        <v>83</v>
      </c>
      <c r="AY139" s="82" t="s">
        <v>171</v>
      </c>
      <c r="BE139" s="173">
        <f t="shared" si="24"/>
        <v>0</v>
      </c>
      <c r="BF139" s="173">
        <f t="shared" si="25"/>
        <v>0</v>
      </c>
      <c r="BG139" s="173">
        <f t="shared" si="26"/>
        <v>0</v>
      </c>
      <c r="BH139" s="173">
        <f t="shared" si="27"/>
        <v>0</v>
      </c>
      <c r="BI139" s="173">
        <f t="shared" si="28"/>
        <v>0</v>
      </c>
      <c r="BJ139" s="82" t="s">
        <v>179</v>
      </c>
      <c r="BK139" s="173">
        <f t="shared" si="29"/>
        <v>0</v>
      </c>
      <c r="BL139" s="82" t="s">
        <v>178</v>
      </c>
      <c r="BM139" s="172" t="s">
        <v>2572</v>
      </c>
    </row>
    <row r="140" spans="1:65" s="92" customFormat="1" ht="16.5" customHeight="1">
      <c r="A140" s="227"/>
      <c r="B140" s="90"/>
      <c r="C140" s="161" t="s">
        <v>488</v>
      </c>
      <c r="D140" s="161" t="s">
        <v>173</v>
      </c>
      <c r="E140" s="162" t="s">
        <v>2573</v>
      </c>
      <c r="F140" s="163" t="s">
        <v>2574</v>
      </c>
      <c r="G140" s="164" t="s">
        <v>1635</v>
      </c>
      <c r="H140" s="165">
        <v>1</v>
      </c>
      <c r="I140" s="75"/>
      <c r="J140" s="166">
        <f t="shared" si="20"/>
        <v>0</v>
      </c>
      <c r="K140" s="163" t="s">
        <v>3</v>
      </c>
      <c r="L140" s="90"/>
      <c r="M140" s="167" t="s">
        <v>3</v>
      </c>
      <c r="N140" s="168" t="s">
        <v>47</v>
      </c>
      <c r="O140" s="169"/>
      <c r="P140" s="170">
        <f t="shared" si="21"/>
        <v>0</v>
      </c>
      <c r="Q140" s="170">
        <v>0</v>
      </c>
      <c r="R140" s="170">
        <f t="shared" si="22"/>
        <v>0</v>
      </c>
      <c r="S140" s="170">
        <v>0</v>
      </c>
      <c r="T140" s="171">
        <f t="shared" si="23"/>
        <v>0</v>
      </c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27"/>
      <c r="AE140" s="227"/>
      <c r="AR140" s="172" t="s">
        <v>178</v>
      </c>
      <c r="AT140" s="172" t="s">
        <v>173</v>
      </c>
      <c r="AU140" s="172" t="s">
        <v>83</v>
      </c>
      <c r="AY140" s="82" t="s">
        <v>171</v>
      </c>
      <c r="BE140" s="173">
        <f t="shared" si="24"/>
        <v>0</v>
      </c>
      <c r="BF140" s="173">
        <f t="shared" si="25"/>
        <v>0</v>
      </c>
      <c r="BG140" s="173">
        <f t="shared" si="26"/>
        <v>0</v>
      </c>
      <c r="BH140" s="173">
        <f t="shared" si="27"/>
        <v>0</v>
      </c>
      <c r="BI140" s="173">
        <f t="shared" si="28"/>
        <v>0</v>
      </c>
      <c r="BJ140" s="82" t="s">
        <v>179</v>
      </c>
      <c r="BK140" s="173">
        <f t="shared" si="29"/>
        <v>0</v>
      </c>
      <c r="BL140" s="82" t="s">
        <v>178</v>
      </c>
      <c r="BM140" s="172" t="s">
        <v>2575</v>
      </c>
    </row>
    <row r="141" spans="2:63" s="148" customFormat="1" ht="25.9" customHeight="1">
      <c r="B141" s="149"/>
      <c r="D141" s="150" t="s">
        <v>74</v>
      </c>
      <c r="E141" s="151" t="s">
        <v>2058</v>
      </c>
      <c r="F141" s="151" t="s">
        <v>2576</v>
      </c>
      <c r="J141" s="152">
        <f>BK141</f>
        <v>0</v>
      </c>
      <c r="L141" s="149"/>
      <c r="M141" s="153"/>
      <c r="N141" s="154"/>
      <c r="O141" s="154"/>
      <c r="P141" s="155">
        <f>P142</f>
        <v>0</v>
      </c>
      <c r="Q141" s="154"/>
      <c r="R141" s="155">
        <f>R142</f>
        <v>0</v>
      </c>
      <c r="S141" s="154"/>
      <c r="T141" s="156">
        <f>T142</f>
        <v>0</v>
      </c>
      <c r="AR141" s="150" t="s">
        <v>83</v>
      </c>
      <c r="AT141" s="157" t="s">
        <v>74</v>
      </c>
      <c r="AU141" s="157" t="s">
        <v>75</v>
      </c>
      <c r="AY141" s="150" t="s">
        <v>171</v>
      </c>
      <c r="BK141" s="158">
        <f>BK142</f>
        <v>0</v>
      </c>
    </row>
    <row r="142" spans="1:65" s="92" customFormat="1" ht="16.5" customHeight="1">
      <c r="A142" s="227"/>
      <c r="B142" s="90"/>
      <c r="C142" s="161" t="s">
        <v>492</v>
      </c>
      <c r="D142" s="161" t="s">
        <v>173</v>
      </c>
      <c r="E142" s="162" t="s">
        <v>2577</v>
      </c>
      <c r="F142" s="163" t="s">
        <v>866</v>
      </c>
      <c r="G142" s="164" t="s">
        <v>1635</v>
      </c>
      <c r="H142" s="165">
        <v>1</v>
      </c>
      <c r="I142" s="75"/>
      <c r="J142" s="166">
        <f>ROUND(I142*H142,2)</f>
        <v>0</v>
      </c>
      <c r="K142" s="163" t="s">
        <v>3</v>
      </c>
      <c r="L142" s="90"/>
      <c r="M142" s="167" t="s">
        <v>3</v>
      </c>
      <c r="N142" s="168" t="s">
        <v>47</v>
      </c>
      <c r="O142" s="169"/>
      <c r="P142" s="170">
        <f>O142*H142</f>
        <v>0</v>
      </c>
      <c r="Q142" s="170">
        <v>0</v>
      </c>
      <c r="R142" s="170">
        <f>Q142*H142</f>
        <v>0</v>
      </c>
      <c r="S142" s="170">
        <v>0</v>
      </c>
      <c r="T142" s="171">
        <f>S142*H142</f>
        <v>0</v>
      </c>
      <c r="U142" s="227"/>
      <c r="V142" s="227"/>
      <c r="W142" s="227"/>
      <c r="X142" s="227"/>
      <c r="Y142" s="227"/>
      <c r="Z142" s="227"/>
      <c r="AA142" s="227"/>
      <c r="AB142" s="227"/>
      <c r="AC142" s="227"/>
      <c r="AD142" s="227"/>
      <c r="AE142" s="227"/>
      <c r="AR142" s="172" t="s">
        <v>178</v>
      </c>
      <c r="AT142" s="172" t="s">
        <v>173</v>
      </c>
      <c r="AU142" s="172" t="s">
        <v>83</v>
      </c>
      <c r="AY142" s="82" t="s">
        <v>171</v>
      </c>
      <c r="BE142" s="173">
        <f>IF(N142="základní",J142,0)</f>
        <v>0</v>
      </c>
      <c r="BF142" s="173">
        <f>IF(N142="snížená",J142,0)</f>
        <v>0</v>
      </c>
      <c r="BG142" s="173">
        <f>IF(N142="zákl. přenesená",J142,0)</f>
        <v>0</v>
      </c>
      <c r="BH142" s="173">
        <f>IF(N142="sníž. přenesená",J142,0)</f>
        <v>0</v>
      </c>
      <c r="BI142" s="173">
        <f>IF(N142="nulová",J142,0)</f>
        <v>0</v>
      </c>
      <c r="BJ142" s="82" t="s">
        <v>179</v>
      </c>
      <c r="BK142" s="173">
        <f>ROUND(I142*H142,2)</f>
        <v>0</v>
      </c>
      <c r="BL142" s="82" t="s">
        <v>178</v>
      </c>
      <c r="BM142" s="172" t="s">
        <v>2578</v>
      </c>
    </row>
    <row r="143" spans="2:63" s="148" customFormat="1" ht="25.9" customHeight="1">
      <c r="B143" s="149"/>
      <c r="D143" s="150" t="s">
        <v>74</v>
      </c>
      <c r="E143" s="151" t="s">
        <v>2078</v>
      </c>
      <c r="F143" s="151" t="s">
        <v>2579</v>
      </c>
      <c r="J143" s="152">
        <f>BK143</f>
        <v>0</v>
      </c>
      <c r="L143" s="149"/>
      <c r="M143" s="153"/>
      <c r="N143" s="154"/>
      <c r="O143" s="154"/>
      <c r="P143" s="155">
        <f>P144</f>
        <v>0</v>
      </c>
      <c r="Q143" s="154"/>
      <c r="R143" s="155">
        <f>R144</f>
        <v>0</v>
      </c>
      <c r="S143" s="154"/>
      <c r="T143" s="156">
        <f>T144</f>
        <v>0</v>
      </c>
      <c r="AR143" s="150" t="s">
        <v>83</v>
      </c>
      <c r="AT143" s="157" t="s">
        <v>74</v>
      </c>
      <c r="AU143" s="157" t="s">
        <v>75</v>
      </c>
      <c r="AY143" s="150" t="s">
        <v>171</v>
      </c>
      <c r="BK143" s="158">
        <f>BK144</f>
        <v>0</v>
      </c>
    </row>
    <row r="144" spans="1:65" s="92" customFormat="1" ht="16.5" customHeight="1">
      <c r="A144" s="227"/>
      <c r="B144" s="90"/>
      <c r="C144" s="161" t="s">
        <v>498</v>
      </c>
      <c r="D144" s="161" t="s">
        <v>173</v>
      </c>
      <c r="E144" s="162" t="s">
        <v>2580</v>
      </c>
      <c r="F144" s="163" t="s">
        <v>2581</v>
      </c>
      <c r="G144" s="164" t="s">
        <v>2582</v>
      </c>
      <c r="H144" s="165">
        <v>2000</v>
      </c>
      <c r="I144" s="75"/>
      <c r="J144" s="166">
        <f>ROUND(I144*H144,2)</f>
        <v>0</v>
      </c>
      <c r="K144" s="163" t="s">
        <v>3</v>
      </c>
      <c r="L144" s="90"/>
      <c r="M144" s="167" t="s">
        <v>3</v>
      </c>
      <c r="N144" s="168" t="s">
        <v>47</v>
      </c>
      <c r="O144" s="169"/>
      <c r="P144" s="170">
        <f>O144*H144</f>
        <v>0</v>
      </c>
      <c r="Q144" s="170">
        <v>0</v>
      </c>
      <c r="R144" s="170">
        <f>Q144*H144</f>
        <v>0</v>
      </c>
      <c r="S144" s="170">
        <v>0</v>
      </c>
      <c r="T144" s="171">
        <f>S144*H144</f>
        <v>0</v>
      </c>
      <c r="U144" s="227"/>
      <c r="V144" s="227"/>
      <c r="W144" s="227"/>
      <c r="X144" s="227"/>
      <c r="Y144" s="227"/>
      <c r="Z144" s="227"/>
      <c r="AA144" s="227"/>
      <c r="AB144" s="227"/>
      <c r="AC144" s="227"/>
      <c r="AD144" s="227"/>
      <c r="AE144" s="227"/>
      <c r="AR144" s="172" t="s">
        <v>178</v>
      </c>
      <c r="AT144" s="172" t="s">
        <v>173</v>
      </c>
      <c r="AU144" s="172" t="s">
        <v>83</v>
      </c>
      <c r="AY144" s="82" t="s">
        <v>171</v>
      </c>
      <c r="BE144" s="173">
        <f>IF(N144="základní",J144,0)</f>
        <v>0</v>
      </c>
      <c r="BF144" s="173">
        <f>IF(N144="snížená",J144,0)</f>
        <v>0</v>
      </c>
      <c r="BG144" s="173">
        <f>IF(N144="zákl. přenesená",J144,0)</f>
        <v>0</v>
      </c>
      <c r="BH144" s="173">
        <f>IF(N144="sníž. přenesená",J144,0)</f>
        <v>0</v>
      </c>
      <c r="BI144" s="173">
        <f>IF(N144="nulová",J144,0)</f>
        <v>0</v>
      </c>
      <c r="BJ144" s="82" t="s">
        <v>179</v>
      </c>
      <c r="BK144" s="173">
        <f>ROUND(I144*H144,2)</f>
        <v>0</v>
      </c>
      <c r="BL144" s="82" t="s">
        <v>178</v>
      </c>
      <c r="BM144" s="172" t="s">
        <v>2583</v>
      </c>
    </row>
    <row r="145" spans="2:63" s="148" customFormat="1" ht="25.9" customHeight="1">
      <c r="B145" s="149"/>
      <c r="D145" s="150" t="s">
        <v>74</v>
      </c>
      <c r="E145" s="151" t="s">
        <v>2584</v>
      </c>
      <c r="F145" s="151" t="s">
        <v>2585</v>
      </c>
      <c r="J145" s="152">
        <f>BK145</f>
        <v>0</v>
      </c>
      <c r="L145" s="149"/>
      <c r="M145" s="153"/>
      <c r="N145" s="154"/>
      <c r="O145" s="154"/>
      <c r="P145" s="155">
        <f>P146+P147</f>
        <v>0</v>
      </c>
      <c r="Q145" s="154"/>
      <c r="R145" s="155">
        <f>R146+R147</f>
        <v>0</v>
      </c>
      <c r="S145" s="154"/>
      <c r="T145" s="156">
        <f>T146+T147</f>
        <v>0</v>
      </c>
      <c r="AR145" s="150" t="s">
        <v>83</v>
      </c>
      <c r="AT145" s="157" t="s">
        <v>74</v>
      </c>
      <c r="AU145" s="157" t="s">
        <v>75</v>
      </c>
      <c r="AY145" s="150" t="s">
        <v>171</v>
      </c>
      <c r="BK145" s="158">
        <f>BK146+BK147</f>
        <v>0</v>
      </c>
    </row>
    <row r="146" spans="1:65" s="92" customFormat="1" ht="16.5" customHeight="1">
      <c r="A146" s="227"/>
      <c r="B146" s="90"/>
      <c r="C146" s="161" t="s">
        <v>504</v>
      </c>
      <c r="D146" s="161" t="s">
        <v>173</v>
      </c>
      <c r="E146" s="162" t="s">
        <v>2586</v>
      </c>
      <c r="F146" s="163" t="s">
        <v>2587</v>
      </c>
      <c r="G146" s="164" t="s">
        <v>1866</v>
      </c>
      <c r="H146" s="165">
        <v>1</v>
      </c>
      <c r="I146" s="75"/>
      <c r="J146" s="166">
        <f>ROUND(I146*H146,2)</f>
        <v>0</v>
      </c>
      <c r="K146" s="163" t="s">
        <v>3</v>
      </c>
      <c r="L146" s="90"/>
      <c r="M146" s="167" t="s">
        <v>3</v>
      </c>
      <c r="N146" s="168" t="s">
        <v>47</v>
      </c>
      <c r="O146" s="169"/>
      <c r="P146" s="170">
        <f>O146*H146</f>
        <v>0</v>
      </c>
      <c r="Q146" s="170">
        <v>0</v>
      </c>
      <c r="R146" s="170">
        <f>Q146*H146</f>
        <v>0</v>
      </c>
      <c r="S146" s="170">
        <v>0</v>
      </c>
      <c r="T146" s="171">
        <f>S146*H146</f>
        <v>0</v>
      </c>
      <c r="U146" s="227"/>
      <c r="V146" s="227"/>
      <c r="W146" s="227"/>
      <c r="X146" s="227"/>
      <c r="Y146" s="227"/>
      <c r="Z146" s="227"/>
      <c r="AA146" s="227"/>
      <c r="AB146" s="227"/>
      <c r="AC146" s="227"/>
      <c r="AD146" s="227"/>
      <c r="AE146" s="227"/>
      <c r="AR146" s="172" t="s">
        <v>178</v>
      </c>
      <c r="AT146" s="172" t="s">
        <v>173</v>
      </c>
      <c r="AU146" s="172" t="s">
        <v>83</v>
      </c>
      <c r="AY146" s="82" t="s">
        <v>171</v>
      </c>
      <c r="BE146" s="173">
        <f>IF(N146="základní",J146,0)</f>
        <v>0</v>
      </c>
      <c r="BF146" s="173">
        <f>IF(N146="snížená",J146,0)</f>
        <v>0</v>
      </c>
      <c r="BG146" s="173">
        <f>IF(N146="zákl. přenesená",J146,0)</f>
        <v>0</v>
      </c>
      <c r="BH146" s="173">
        <f>IF(N146="sníž. přenesená",J146,0)</f>
        <v>0</v>
      </c>
      <c r="BI146" s="173">
        <f>IF(N146="nulová",J146,0)</f>
        <v>0</v>
      </c>
      <c r="BJ146" s="82" t="s">
        <v>179</v>
      </c>
      <c r="BK146" s="173">
        <f>ROUND(I146*H146,2)</f>
        <v>0</v>
      </c>
      <c r="BL146" s="82" t="s">
        <v>178</v>
      </c>
      <c r="BM146" s="172" t="s">
        <v>2588</v>
      </c>
    </row>
    <row r="147" spans="2:63" s="148" customFormat="1" ht="22.9" customHeight="1">
      <c r="B147" s="149"/>
      <c r="D147" s="150" t="s">
        <v>74</v>
      </c>
      <c r="E147" s="159" t="s">
        <v>2589</v>
      </c>
      <c r="F147" s="159" t="s">
        <v>2590</v>
      </c>
      <c r="J147" s="160">
        <f>BK147</f>
        <v>0</v>
      </c>
      <c r="L147" s="149"/>
      <c r="M147" s="153"/>
      <c r="N147" s="154"/>
      <c r="O147" s="154"/>
      <c r="P147" s="155">
        <f>P148</f>
        <v>0</v>
      </c>
      <c r="Q147" s="154"/>
      <c r="R147" s="155">
        <f>R148</f>
        <v>0</v>
      </c>
      <c r="S147" s="154"/>
      <c r="T147" s="156">
        <f>T148</f>
        <v>0</v>
      </c>
      <c r="AR147" s="150" t="s">
        <v>83</v>
      </c>
      <c r="AT147" s="157" t="s">
        <v>74</v>
      </c>
      <c r="AU147" s="157" t="s">
        <v>83</v>
      </c>
      <c r="AY147" s="150" t="s">
        <v>171</v>
      </c>
      <c r="BK147" s="158">
        <f>BK148</f>
        <v>0</v>
      </c>
    </row>
    <row r="148" spans="1:65" s="92" customFormat="1" ht="16.5" customHeight="1">
      <c r="A148" s="227"/>
      <c r="B148" s="90"/>
      <c r="C148" s="161" t="s">
        <v>509</v>
      </c>
      <c r="D148" s="161" t="s">
        <v>173</v>
      </c>
      <c r="E148" s="162" t="s">
        <v>2591</v>
      </c>
      <c r="F148" s="163" t="s">
        <v>2592</v>
      </c>
      <c r="G148" s="164" t="s">
        <v>1635</v>
      </c>
      <c r="H148" s="165">
        <v>1</v>
      </c>
      <c r="I148" s="75"/>
      <c r="J148" s="166">
        <f>ROUND(I148*H148,2)</f>
        <v>0</v>
      </c>
      <c r="K148" s="163" t="s">
        <v>3</v>
      </c>
      <c r="L148" s="90"/>
      <c r="M148" s="222" t="s">
        <v>3</v>
      </c>
      <c r="N148" s="223" t="s">
        <v>47</v>
      </c>
      <c r="O148" s="224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227"/>
      <c r="V148" s="227"/>
      <c r="W148" s="227"/>
      <c r="X148" s="227"/>
      <c r="Y148" s="227"/>
      <c r="Z148" s="227"/>
      <c r="AA148" s="227"/>
      <c r="AB148" s="227"/>
      <c r="AC148" s="227"/>
      <c r="AD148" s="227"/>
      <c r="AE148" s="227"/>
      <c r="AR148" s="172" t="s">
        <v>178</v>
      </c>
      <c r="AT148" s="172" t="s">
        <v>173</v>
      </c>
      <c r="AU148" s="172" t="s">
        <v>179</v>
      </c>
      <c r="AY148" s="82" t="s">
        <v>171</v>
      </c>
      <c r="BE148" s="173">
        <f>IF(N148="základní",J148,0)</f>
        <v>0</v>
      </c>
      <c r="BF148" s="173">
        <f>IF(N148="snížená",J148,0)</f>
        <v>0</v>
      </c>
      <c r="BG148" s="173">
        <f>IF(N148="zákl. přenesená",J148,0)</f>
        <v>0</v>
      </c>
      <c r="BH148" s="173">
        <f>IF(N148="sníž. přenesená",J148,0)</f>
        <v>0</v>
      </c>
      <c r="BI148" s="173">
        <f>IF(N148="nulová",J148,0)</f>
        <v>0</v>
      </c>
      <c r="BJ148" s="82" t="s">
        <v>179</v>
      </c>
      <c r="BK148" s="173">
        <f>ROUND(I148*H148,2)</f>
        <v>0</v>
      </c>
      <c r="BL148" s="82" t="s">
        <v>178</v>
      </c>
      <c r="BM148" s="172" t="s">
        <v>2593</v>
      </c>
    </row>
    <row r="149" spans="1:31" s="92" customFormat="1" ht="6.95" customHeight="1">
      <c r="A149" s="227"/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90"/>
      <c r="M149" s="2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27"/>
      <c r="Y149" s="227"/>
      <c r="Z149" s="227"/>
      <c r="AA149" s="227"/>
      <c r="AB149" s="227"/>
      <c r="AC149" s="227"/>
      <c r="AD149" s="227"/>
      <c r="AE149" s="227"/>
    </row>
  </sheetData>
  <sheetProtection password="E886" sheet="1" objects="1" scenarios="1"/>
  <autoFilter ref="C84:K148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2"/>
  <sheetViews>
    <sheetView showGridLines="0" workbookViewId="0" topLeftCell="A1">
      <selection activeCell="L86" sqref="L86"/>
    </sheetView>
  </sheetViews>
  <sheetFormatPr defaultColWidth="9.140625" defaultRowHeight="12"/>
  <cols>
    <col min="1" max="1" width="8.28125" style="229" customWidth="1"/>
    <col min="2" max="2" width="1.1484375" style="229" customWidth="1"/>
    <col min="3" max="3" width="4.140625" style="229" customWidth="1"/>
    <col min="4" max="4" width="4.28125" style="229" customWidth="1"/>
    <col min="5" max="5" width="17.140625" style="229" customWidth="1"/>
    <col min="6" max="6" width="100.8515625" style="229" customWidth="1"/>
    <col min="7" max="7" width="7.421875" style="229" customWidth="1"/>
    <col min="8" max="8" width="14.00390625" style="229" customWidth="1"/>
    <col min="9" max="9" width="15.8515625" style="229" customWidth="1"/>
    <col min="10" max="11" width="22.28125" style="229" customWidth="1"/>
    <col min="12" max="12" width="9.28125" style="229" customWidth="1"/>
    <col min="13" max="13" width="10.8515625" style="229" hidden="1" customWidth="1"/>
    <col min="14" max="14" width="9.28125" style="229" hidden="1" customWidth="1"/>
    <col min="15" max="20" width="14.140625" style="229" hidden="1" customWidth="1"/>
    <col min="21" max="21" width="16.28125" style="229" hidden="1" customWidth="1"/>
    <col min="22" max="22" width="12.28125" style="229" customWidth="1"/>
    <col min="23" max="23" width="16.28125" style="229" customWidth="1"/>
    <col min="24" max="24" width="12.28125" style="229" customWidth="1"/>
    <col min="25" max="25" width="15.00390625" style="229" customWidth="1"/>
    <col min="26" max="26" width="11.00390625" style="229" customWidth="1"/>
    <col min="27" max="27" width="15.00390625" style="229" customWidth="1"/>
    <col min="28" max="28" width="16.28125" style="229" customWidth="1"/>
    <col min="29" max="29" width="11.00390625" style="229" customWidth="1"/>
    <col min="30" max="30" width="15.00390625" style="229" customWidth="1"/>
    <col min="31" max="31" width="16.28125" style="229" customWidth="1"/>
    <col min="32" max="43" width="9.28125" style="229" customWidth="1"/>
    <col min="44" max="65" width="9.28125" style="229" hidden="1" customWidth="1"/>
    <col min="66" max="16384" width="9.28125" style="229" customWidth="1"/>
  </cols>
  <sheetData>
    <row r="1" ht="12"/>
    <row r="2" spans="12:46" ht="36.95" customHeight="1">
      <c r="L2" s="375" t="s">
        <v>6</v>
      </c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82" t="s">
        <v>93</v>
      </c>
    </row>
    <row r="3" spans="2:46" ht="6.95" customHeight="1">
      <c r="B3" s="83"/>
      <c r="C3" s="84"/>
      <c r="D3" s="84"/>
      <c r="E3" s="84"/>
      <c r="F3" s="84"/>
      <c r="G3" s="84"/>
      <c r="H3" s="84"/>
      <c r="I3" s="84"/>
      <c r="J3" s="84"/>
      <c r="K3" s="84"/>
      <c r="L3" s="85"/>
      <c r="AT3" s="82" t="s">
        <v>83</v>
      </c>
    </row>
    <row r="4" spans="2:46" ht="24.95" customHeight="1">
      <c r="B4" s="85"/>
      <c r="D4" s="86" t="s">
        <v>127</v>
      </c>
      <c r="L4" s="85"/>
      <c r="M4" s="87" t="s">
        <v>11</v>
      </c>
      <c r="AT4" s="82" t="s">
        <v>4</v>
      </c>
    </row>
    <row r="5" spans="2:12" ht="6.95" customHeight="1">
      <c r="B5" s="85"/>
      <c r="L5" s="85"/>
    </row>
    <row r="6" spans="2:12" ht="12" customHeight="1">
      <c r="B6" s="85"/>
      <c r="D6" s="228" t="s">
        <v>17</v>
      </c>
      <c r="L6" s="85"/>
    </row>
    <row r="7" spans="2:12" ht="16.5" customHeight="1">
      <c r="B7" s="85"/>
      <c r="E7" s="373" t="str">
        <f>'Rekapitulace stavby'!K6</f>
        <v>Domov ve Věži - Komunitní bydlení II</v>
      </c>
      <c r="F7" s="374"/>
      <c r="G7" s="374"/>
      <c r="H7" s="374"/>
      <c r="L7" s="85"/>
    </row>
    <row r="8" spans="1:31" s="92" customFormat="1" ht="12" customHeight="1">
      <c r="A8" s="227"/>
      <c r="B8" s="90"/>
      <c r="C8" s="227"/>
      <c r="D8" s="228" t="s">
        <v>128</v>
      </c>
      <c r="E8" s="227"/>
      <c r="F8" s="227"/>
      <c r="G8" s="227"/>
      <c r="H8" s="227"/>
      <c r="I8" s="227"/>
      <c r="J8" s="227"/>
      <c r="K8" s="227"/>
      <c r="L8" s="91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</row>
    <row r="9" spans="1:31" s="92" customFormat="1" ht="16.5" customHeight="1">
      <c r="A9" s="227"/>
      <c r="B9" s="90"/>
      <c r="C9" s="227"/>
      <c r="D9" s="227"/>
      <c r="E9" s="371" t="s">
        <v>2594</v>
      </c>
      <c r="F9" s="372"/>
      <c r="G9" s="372"/>
      <c r="H9" s="372"/>
      <c r="I9" s="227"/>
      <c r="J9" s="227"/>
      <c r="K9" s="227"/>
      <c r="L9" s="91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</row>
    <row r="10" spans="1:31" s="92" customFormat="1" ht="12">
      <c r="A10" s="227"/>
      <c r="B10" s="90"/>
      <c r="C10" s="227"/>
      <c r="D10" s="227"/>
      <c r="E10" s="227"/>
      <c r="F10" s="227"/>
      <c r="G10" s="227"/>
      <c r="H10" s="227"/>
      <c r="I10" s="227"/>
      <c r="J10" s="227"/>
      <c r="K10" s="227"/>
      <c r="L10" s="91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</row>
    <row r="11" spans="1:31" s="92" customFormat="1" ht="12" customHeight="1">
      <c r="A11" s="227"/>
      <c r="B11" s="90"/>
      <c r="C11" s="227"/>
      <c r="D11" s="228" t="s">
        <v>19</v>
      </c>
      <c r="E11" s="227"/>
      <c r="F11" s="93" t="s">
        <v>3</v>
      </c>
      <c r="G11" s="227"/>
      <c r="H11" s="227"/>
      <c r="I11" s="228" t="s">
        <v>20</v>
      </c>
      <c r="J11" s="93" t="s">
        <v>3</v>
      </c>
      <c r="K11" s="227"/>
      <c r="L11" s="91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</row>
    <row r="12" spans="1:31" s="92" customFormat="1" ht="12" customHeight="1">
      <c r="A12" s="227"/>
      <c r="B12" s="90"/>
      <c r="C12" s="227"/>
      <c r="D12" s="228" t="s">
        <v>21</v>
      </c>
      <c r="E12" s="227"/>
      <c r="F12" s="93" t="s">
        <v>22</v>
      </c>
      <c r="G12" s="227"/>
      <c r="H12" s="227"/>
      <c r="I12" s="228" t="s">
        <v>23</v>
      </c>
      <c r="J12" s="94">
        <f>'Rekapitulace stavby'!AN8</f>
        <v>44315</v>
      </c>
      <c r="K12" s="227"/>
      <c r="L12" s="91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</row>
    <row r="13" spans="1:31" s="92" customFormat="1" ht="10.9" customHeight="1">
      <c r="A13" s="227"/>
      <c r="B13" s="90"/>
      <c r="C13" s="227"/>
      <c r="D13" s="227"/>
      <c r="E13" s="227"/>
      <c r="F13" s="227"/>
      <c r="G13" s="227"/>
      <c r="H13" s="227"/>
      <c r="I13" s="227"/>
      <c r="J13" s="227"/>
      <c r="K13" s="227"/>
      <c r="L13" s="91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</row>
    <row r="14" spans="1:31" s="92" customFormat="1" ht="12" customHeight="1">
      <c r="A14" s="227"/>
      <c r="B14" s="90"/>
      <c r="C14" s="227"/>
      <c r="D14" s="228" t="s">
        <v>24</v>
      </c>
      <c r="E14" s="227"/>
      <c r="F14" s="227"/>
      <c r="G14" s="227"/>
      <c r="H14" s="227"/>
      <c r="I14" s="228" t="s">
        <v>25</v>
      </c>
      <c r="J14" s="93" t="s">
        <v>26</v>
      </c>
      <c r="K14" s="227"/>
      <c r="L14" s="91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</row>
    <row r="15" spans="1:31" s="92" customFormat="1" ht="18" customHeight="1">
      <c r="A15" s="227"/>
      <c r="B15" s="90"/>
      <c r="C15" s="227"/>
      <c r="D15" s="227"/>
      <c r="E15" s="93" t="s">
        <v>27</v>
      </c>
      <c r="F15" s="227"/>
      <c r="G15" s="227"/>
      <c r="H15" s="227"/>
      <c r="I15" s="228" t="s">
        <v>28</v>
      </c>
      <c r="J15" s="93" t="s">
        <v>29</v>
      </c>
      <c r="K15" s="227"/>
      <c r="L15" s="91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</row>
    <row r="16" spans="1:31" s="92" customFormat="1" ht="6.95" customHeight="1">
      <c r="A16" s="227"/>
      <c r="B16" s="90"/>
      <c r="C16" s="227"/>
      <c r="D16" s="227"/>
      <c r="E16" s="227"/>
      <c r="F16" s="227"/>
      <c r="G16" s="227"/>
      <c r="H16" s="227"/>
      <c r="I16" s="227"/>
      <c r="J16" s="227"/>
      <c r="K16" s="227"/>
      <c r="L16" s="91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</row>
    <row r="17" spans="1:31" s="92" customFormat="1" ht="12" customHeight="1">
      <c r="A17" s="227"/>
      <c r="B17" s="90"/>
      <c r="C17" s="227"/>
      <c r="D17" s="228" t="s">
        <v>30</v>
      </c>
      <c r="E17" s="227"/>
      <c r="F17" s="227"/>
      <c r="G17" s="227"/>
      <c r="H17" s="227"/>
      <c r="I17" s="228" t="s">
        <v>25</v>
      </c>
      <c r="J17" s="230" t="str">
        <f>'Rekapitulace stavby'!AN13</f>
        <v>Vyplň údaj</v>
      </c>
      <c r="K17" s="227"/>
      <c r="L17" s="91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</row>
    <row r="18" spans="1:31" s="92" customFormat="1" ht="18" customHeight="1">
      <c r="A18" s="227"/>
      <c r="B18" s="90"/>
      <c r="C18" s="227"/>
      <c r="D18" s="227"/>
      <c r="E18" s="377" t="str">
        <f>'Rekapitulace stavby'!E14</f>
        <v>Vyplň údaj</v>
      </c>
      <c r="F18" s="378"/>
      <c r="G18" s="378"/>
      <c r="H18" s="378"/>
      <c r="I18" s="228" t="s">
        <v>28</v>
      </c>
      <c r="J18" s="230" t="str">
        <f>'Rekapitulace stavby'!AN14</f>
        <v>Vyplň údaj</v>
      </c>
      <c r="K18" s="227"/>
      <c r="L18" s="91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</row>
    <row r="19" spans="1:31" s="92" customFormat="1" ht="6.95" customHeight="1">
      <c r="A19" s="227"/>
      <c r="B19" s="90"/>
      <c r="C19" s="227"/>
      <c r="D19" s="227"/>
      <c r="E19" s="227"/>
      <c r="F19" s="227"/>
      <c r="G19" s="227"/>
      <c r="H19" s="227"/>
      <c r="I19" s="227"/>
      <c r="J19" s="227"/>
      <c r="K19" s="227"/>
      <c r="L19" s="91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</row>
    <row r="20" spans="1:31" s="92" customFormat="1" ht="12" customHeight="1">
      <c r="A20" s="227"/>
      <c r="B20" s="90"/>
      <c r="C20" s="227"/>
      <c r="D20" s="228" t="s">
        <v>32</v>
      </c>
      <c r="E20" s="227"/>
      <c r="F20" s="227"/>
      <c r="G20" s="227"/>
      <c r="H20" s="227"/>
      <c r="I20" s="228" t="s">
        <v>25</v>
      </c>
      <c r="J20" s="93" t="s">
        <v>33</v>
      </c>
      <c r="K20" s="227"/>
      <c r="L20" s="91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</row>
    <row r="21" spans="1:31" s="92" customFormat="1" ht="18" customHeight="1">
      <c r="A21" s="227"/>
      <c r="B21" s="90"/>
      <c r="C21" s="227"/>
      <c r="D21" s="227"/>
      <c r="E21" s="93" t="s">
        <v>34</v>
      </c>
      <c r="F21" s="227"/>
      <c r="G21" s="227"/>
      <c r="H21" s="227"/>
      <c r="I21" s="228" t="s">
        <v>28</v>
      </c>
      <c r="J21" s="93" t="s">
        <v>35</v>
      </c>
      <c r="K21" s="227"/>
      <c r="L21" s="91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</row>
    <row r="22" spans="1:31" s="92" customFormat="1" ht="6.95" customHeight="1">
      <c r="A22" s="227"/>
      <c r="B22" s="90"/>
      <c r="C22" s="227"/>
      <c r="D22" s="227"/>
      <c r="E22" s="227"/>
      <c r="F22" s="227"/>
      <c r="G22" s="227"/>
      <c r="H22" s="227"/>
      <c r="I22" s="227"/>
      <c r="J22" s="227"/>
      <c r="K22" s="227"/>
      <c r="L22" s="91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</row>
    <row r="23" spans="1:31" s="92" customFormat="1" ht="12" customHeight="1">
      <c r="A23" s="227"/>
      <c r="B23" s="90"/>
      <c r="C23" s="227"/>
      <c r="D23" s="228" t="s">
        <v>37</v>
      </c>
      <c r="E23" s="227"/>
      <c r="F23" s="227"/>
      <c r="G23" s="227"/>
      <c r="H23" s="227"/>
      <c r="I23" s="228" t="s">
        <v>25</v>
      </c>
      <c r="J23" s="93" t="str">
        <f>IF('Rekapitulace stavby'!AN19="","",'Rekapitulace stavby'!AN19)</f>
        <v/>
      </c>
      <c r="K23" s="227"/>
      <c r="L23" s="91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</row>
    <row r="24" spans="1:31" s="92" customFormat="1" ht="18" customHeight="1">
      <c r="A24" s="227"/>
      <c r="B24" s="90"/>
      <c r="C24" s="227"/>
      <c r="D24" s="227"/>
      <c r="E24" s="93" t="str">
        <f>IF('Rekapitulace stavby'!E20="","",'Rekapitulace stavby'!E20)</f>
        <v xml:space="preserve"> </v>
      </c>
      <c r="F24" s="227"/>
      <c r="G24" s="227"/>
      <c r="H24" s="227"/>
      <c r="I24" s="228" t="s">
        <v>28</v>
      </c>
      <c r="J24" s="93" t="str">
        <f>IF('Rekapitulace stavby'!AN20="","",'Rekapitulace stavby'!AN20)</f>
        <v/>
      </c>
      <c r="K24" s="227"/>
      <c r="L24" s="91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</row>
    <row r="25" spans="1:31" s="92" customFormat="1" ht="6.95" customHeight="1">
      <c r="A25" s="227"/>
      <c r="B25" s="90"/>
      <c r="C25" s="227"/>
      <c r="D25" s="227"/>
      <c r="E25" s="227"/>
      <c r="F25" s="227"/>
      <c r="G25" s="227"/>
      <c r="H25" s="227"/>
      <c r="I25" s="227"/>
      <c r="J25" s="227"/>
      <c r="K25" s="227"/>
      <c r="L25" s="91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</row>
    <row r="26" spans="1:31" s="92" customFormat="1" ht="12" customHeight="1">
      <c r="A26" s="227"/>
      <c r="B26" s="90"/>
      <c r="C26" s="227"/>
      <c r="D26" s="228" t="s">
        <v>39</v>
      </c>
      <c r="E26" s="227"/>
      <c r="F26" s="227"/>
      <c r="G26" s="227"/>
      <c r="H26" s="227"/>
      <c r="I26" s="227"/>
      <c r="J26" s="227"/>
      <c r="K26" s="227"/>
      <c r="L26" s="91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</row>
    <row r="27" spans="1:31" s="98" customFormat="1" ht="16.5" customHeight="1">
      <c r="A27" s="95"/>
      <c r="B27" s="96"/>
      <c r="C27" s="95"/>
      <c r="D27" s="95"/>
      <c r="E27" s="379" t="s">
        <v>3</v>
      </c>
      <c r="F27" s="379"/>
      <c r="G27" s="379"/>
      <c r="H27" s="37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92" customFormat="1" ht="6.95" customHeight="1">
      <c r="A28" s="227"/>
      <c r="B28" s="90"/>
      <c r="C28" s="227"/>
      <c r="D28" s="227"/>
      <c r="E28" s="227"/>
      <c r="F28" s="227"/>
      <c r="G28" s="227"/>
      <c r="H28" s="227"/>
      <c r="I28" s="227"/>
      <c r="J28" s="227"/>
      <c r="K28" s="227"/>
      <c r="L28" s="91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</row>
    <row r="29" spans="1:31" s="92" customFormat="1" ht="6.95" customHeight="1">
      <c r="A29" s="227"/>
      <c r="B29" s="90"/>
      <c r="C29" s="227"/>
      <c r="D29" s="99"/>
      <c r="E29" s="99"/>
      <c r="F29" s="99"/>
      <c r="G29" s="99"/>
      <c r="H29" s="99"/>
      <c r="I29" s="99"/>
      <c r="J29" s="99"/>
      <c r="K29" s="99"/>
      <c r="L29" s="91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</row>
    <row r="30" spans="1:31" s="92" customFormat="1" ht="25.35" customHeight="1">
      <c r="A30" s="227"/>
      <c r="B30" s="90"/>
      <c r="C30" s="227"/>
      <c r="D30" s="100" t="s">
        <v>41</v>
      </c>
      <c r="E30" s="227"/>
      <c r="F30" s="227"/>
      <c r="G30" s="227"/>
      <c r="H30" s="227"/>
      <c r="I30" s="227"/>
      <c r="J30" s="101">
        <f>ROUND(J80,2)</f>
        <v>0</v>
      </c>
      <c r="K30" s="227"/>
      <c r="L30" s="91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</row>
    <row r="31" spans="1:31" s="92" customFormat="1" ht="6.95" customHeight="1">
      <c r="A31" s="227"/>
      <c r="B31" s="90"/>
      <c r="C31" s="227"/>
      <c r="D31" s="99"/>
      <c r="E31" s="99"/>
      <c r="F31" s="99"/>
      <c r="G31" s="99"/>
      <c r="H31" s="99"/>
      <c r="I31" s="99"/>
      <c r="J31" s="99"/>
      <c r="K31" s="99"/>
      <c r="L31" s="91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</row>
    <row r="32" spans="1:31" s="92" customFormat="1" ht="14.45" customHeight="1">
      <c r="A32" s="227"/>
      <c r="B32" s="90"/>
      <c r="C32" s="227"/>
      <c r="D32" s="227"/>
      <c r="E32" s="227"/>
      <c r="F32" s="102" t="s">
        <v>43</v>
      </c>
      <c r="G32" s="227"/>
      <c r="H32" s="227"/>
      <c r="I32" s="102" t="s">
        <v>42</v>
      </c>
      <c r="J32" s="102" t="s">
        <v>44</v>
      </c>
      <c r="K32" s="227"/>
      <c r="L32" s="91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</row>
    <row r="33" spans="1:31" s="92" customFormat="1" ht="14.45" customHeight="1">
      <c r="A33" s="227"/>
      <c r="B33" s="90"/>
      <c r="C33" s="227"/>
      <c r="D33" s="103" t="s">
        <v>45</v>
      </c>
      <c r="E33" s="228" t="s">
        <v>46</v>
      </c>
      <c r="F33" s="104">
        <f>ROUND((SUM(BE80:BE101)),2)</f>
        <v>0</v>
      </c>
      <c r="G33" s="227"/>
      <c r="H33" s="227"/>
      <c r="I33" s="105">
        <v>0.21</v>
      </c>
      <c r="J33" s="104">
        <f>ROUND(((SUM(BE80:BE101))*I33),2)</f>
        <v>0</v>
      </c>
      <c r="K33" s="227"/>
      <c r="L33" s="91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</row>
    <row r="34" spans="1:31" s="92" customFormat="1" ht="14.45" customHeight="1">
      <c r="A34" s="227"/>
      <c r="B34" s="90"/>
      <c r="C34" s="227"/>
      <c r="D34" s="227"/>
      <c r="E34" s="228" t="s">
        <v>47</v>
      </c>
      <c r="F34" s="104">
        <f>ROUND((SUM(BF80:BF101)),2)</f>
        <v>0</v>
      </c>
      <c r="G34" s="227"/>
      <c r="H34" s="227"/>
      <c r="I34" s="105">
        <v>0.15</v>
      </c>
      <c r="J34" s="104">
        <f>ROUND(((SUM(BF80:BF101))*I34),2)</f>
        <v>0</v>
      </c>
      <c r="K34" s="227"/>
      <c r="L34" s="91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</row>
    <row r="35" spans="1:31" s="92" customFormat="1" ht="14.45" customHeight="1" hidden="1">
      <c r="A35" s="227"/>
      <c r="B35" s="90"/>
      <c r="C35" s="227"/>
      <c r="D35" s="227"/>
      <c r="E35" s="228" t="s">
        <v>48</v>
      </c>
      <c r="F35" s="104">
        <f>ROUND((SUM(BG80:BG101)),2)</f>
        <v>0</v>
      </c>
      <c r="G35" s="227"/>
      <c r="H35" s="227"/>
      <c r="I35" s="105">
        <v>0.21</v>
      </c>
      <c r="J35" s="104">
        <f>0</f>
        <v>0</v>
      </c>
      <c r="K35" s="227"/>
      <c r="L35" s="91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</row>
    <row r="36" spans="1:31" s="92" customFormat="1" ht="14.45" customHeight="1" hidden="1">
      <c r="A36" s="227"/>
      <c r="B36" s="90"/>
      <c r="C36" s="227"/>
      <c r="D36" s="227"/>
      <c r="E36" s="228" t="s">
        <v>49</v>
      </c>
      <c r="F36" s="104">
        <f>ROUND((SUM(BH80:BH101)),2)</f>
        <v>0</v>
      </c>
      <c r="G36" s="227"/>
      <c r="H36" s="227"/>
      <c r="I36" s="105">
        <v>0.15</v>
      </c>
      <c r="J36" s="104">
        <f>0</f>
        <v>0</v>
      </c>
      <c r="K36" s="227"/>
      <c r="L36" s="91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</row>
    <row r="37" spans="1:31" s="92" customFormat="1" ht="14.45" customHeight="1" hidden="1">
      <c r="A37" s="227"/>
      <c r="B37" s="90"/>
      <c r="C37" s="227"/>
      <c r="D37" s="227"/>
      <c r="E37" s="228" t="s">
        <v>50</v>
      </c>
      <c r="F37" s="104">
        <f>ROUND((SUM(BI80:BI101)),2)</f>
        <v>0</v>
      </c>
      <c r="G37" s="227"/>
      <c r="H37" s="227"/>
      <c r="I37" s="105">
        <v>0</v>
      </c>
      <c r="J37" s="104">
        <f>0</f>
        <v>0</v>
      </c>
      <c r="K37" s="227"/>
      <c r="L37" s="91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</row>
    <row r="38" spans="1:31" s="92" customFormat="1" ht="6.95" customHeight="1">
      <c r="A38" s="227"/>
      <c r="B38" s="90"/>
      <c r="C38" s="227"/>
      <c r="D38" s="227"/>
      <c r="E38" s="227"/>
      <c r="F38" s="227"/>
      <c r="G38" s="227"/>
      <c r="H38" s="227"/>
      <c r="I38" s="227"/>
      <c r="J38" s="227"/>
      <c r="K38" s="227"/>
      <c r="L38" s="91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</row>
    <row r="39" spans="1:31" s="92" customFormat="1" ht="25.35" customHeight="1">
      <c r="A39" s="227"/>
      <c r="B39" s="90"/>
      <c r="C39" s="106"/>
      <c r="D39" s="107" t="s">
        <v>51</v>
      </c>
      <c r="E39" s="108"/>
      <c r="F39" s="108"/>
      <c r="G39" s="109" t="s">
        <v>52</v>
      </c>
      <c r="H39" s="110" t="s">
        <v>53</v>
      </c>
      <c r="I39" s="108"/>
      <c r="J39" s="111">
        <f>SUM(J30:J37)</f>
        <v>0</v>
      </c>
      <c r="K39" s="112"/>
      <c r="L39" s="91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</row>
    <row r="40" spans="1:31" s="92" customFormat="1" ht="14.45" customHeight="1">
      <c r="A40" s="227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91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</row>
    <row r="44" spans="1:31" s="92" customFormat="1" ht="6.95" customHeight="1">
      <c r="A44" s="227"/>
      <c r="B44" s="115"/>
      <c r="C44" s="116"/>
      <c r="D44" s="116"/>
      <c r="E44" s="116"/>
      <c r="F44" s="116"/>
      <c r="G44" s="116"/>
      <c r="H44" s="116"/>
      <c r="I44" s="116"/>
      <c r="J44" s="116"/>
      <c r="K44" s="116"/>
      <c r="L44" s="91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</row>
    <row r="45" spans="1:31" s="92" customFormat="1" ht="24.95" customHeight="1">
      <c r="A45" s="227"/>
      <c r="B45" s="90"/>
      <c r="C45" s="86" t="s">
        <v>130</v>
      </c>
      <c r="D45" s="227"/>
      <c r="E45" s="227"/>
      <c r="F45" s="227"/>
      <c r="G45" s="227"/>
      <c r="H45" s="227"/>
      <c r="I45" s="227"/>
      <c r="J45" s="227"/>
      <c r="K45" s="227"/>
      <c r="L45" s="91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</row>
    <row r="46" spans="1:31" s="92" customFormat="1" ht="6.95" customHeight="1">
      <c r="A46" s="227"/>
      <c r="B46" s="90"/>
      <c r="C46" s="227"/>
      <c r="D46" s="227"/>
      <c r="E46" s="227"/>
      <c r="F46" s="227"/>
      <c r="G46" s="227"/>
      <c r="H46" s="227"/>
      <c r="I46" s="227"/>
      <c r="J46" s="227"/>
      <c r="K46" s="227"/>
      <c r="L46" s="91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</row>
    <row r="47" spans="1:31" s="92" customFormat="1" ht="12" customHeight="1">
      <c r="A47" s="227"/>
      <c r="B47" s="90"/>
      <c r="C47" s="228" t="s">
        <v>17</v>
      </c>
      <c r="D47" s="227"/>
      <c r="E47" s="227"/>
      <c r="F47" s="227"/>
      <c r="G47" s="227"/>
      <c r="H47" s="227"/>
      <c r="I47" s="227"/>
      <c r="J47" s="227"/>
      <c r="K47" s="227"/>
      <c r="L47" s="91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</row>
    <row r="48" spans="1:31" s="92" customFormat="1" ht="16.5" customHeight="1">
      <c r="A48" s="227"/>
      <c r="B48" s="90"/>
      <c r="C48" s="227"/>
      <c r="D48" s="227"/>
      <c r="E48" s="373" t="str">
        <f>E7</f>
        <v>Domov ve Věži - Komunitní bydlení II</v>
      </c>
      <c r="F48" s="374"/>
      <c r="G48" s="374"/>
      <c r="H48" s="374"/>
      <c r="I48" s="227"/>
      <c r="J48" s="227"/>
      <c r="K48" s="227"/>
      <c r="L48" s="91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</row>
    <row r="49" spans="1:31" s="92" customFormat="1" ht="12" customHeight="1">
      <c r="A49" s="227"/>
      <c r="B49" s="90"/>
      <c r="C49" s="228" t="s">
        <v>128</v>
      </c>
      <c r="D49" s="227"/>
      <c r="E49" s="227"/>
      <c r="F49" s="227"/>
      <c r="G49" s="227"/>
      <c r="H49" s="227"/>
      <c r="I49" s="227"/>
      <c r="J49" s="227"/>
      <c r="K49" s="227"/>
      <c r="L49" s="91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</row>
    <row r="50" spans="1:31" s="92" customFormat="1" ht="16.5" customHeight="1">
      <c r="A50" s="227"/>
      <c r="B50" s="90"/>
      <c r="C50" s="227"/>
      <c r="D50" s="227"/>
      <c r="E50" s="371" t="str">
        <f>E9</f>
        <v>SO 01.3 - Vzduchotechnika</v>
      </c>
      <c r="F50" s="372"/>
      <c r="G50" s="372"/>
      <c r="H50" s="372"/>
      <c r="I50" s="227"/>
      <c r="J50" s="227"/>
      <c r="K50" s="227"/>
      <c r="L50" s="91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</row>
    <row r="51" spans="1:31" s="92" customFormat="1" ht="6.95" customHeight="1">
      <c r="A51" s="227"/>
      <c r="B51" s="90"/>
      <c r="C51" s="227"/>
      <c r="D51" s="227"/>
      <c r="E51" s="227"/>
      <c r="F51" s="227"/>
      <c r="G51" s="227"/>
      <c r="H51" s="227"/>
      <c r="I51" s="227"/>
      <c r="J51" s="227"/>
      <c r="K51" s="227"/>
      <c r="L51" s="91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</row>
    <row r="52" spans="1:31" s="92" customFormat="1" ht="12" customHeight="1">
      <c r="A52" s="227"/>
      <c r="B52" s="90"/>
      <c r="C52" s="228" t="s">
        <v>21</v>
      </c>
      <c r="D52" s="227"/>
      <c r="E52" s="227"/>
      <c r="F52" s="93" t="str">
        <f>F12</f>
        <v>Obec Věž</v>
      </c>
      <c r="G52" s="227"/>
      <c r="H52" s="227"/>
      <c r="I52" s="228" t="s">
        <v>23</v>
      </c>
      <c r="J52" s="94">
        <f>IF(J12="","",J12)</f>
        <v>44315</v>
      </c>
      <c r="K52" s="227"/>
      <c r="L52" s="91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</row>
    <row r="53" spans="1:31" s="92" customFormat="1" ht="6.95" customHeight="1">
      <c r="A53" s="227"/>
      <c r="B53" s="90"/>
      <c r="C53" s="227"/>
      <c r="D53" s="227"/>
      <c r="E53" s="227"/>
      <c r="F53" s="227"/>
      <c r="G53" s="227"/>
      <c r="H53" s="227"/>
      <c r="I53" s="227"/>
      <c r="J53" s="227"/>
      <c r="K53" s="227"/>
      <c r="L53" s="91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</row>
    <row r="54" spans="1:31" s="92" customFormat="1" ht="40.15" customHeight="1">
      <c r="A54" s="227"/>
      <c r="B54" s="90"/>
      <c r="C54" s="228" t="s">
        <v>24</v>
      </c>
      <c r="D54" s="227"/>
      <c r="E54" s="227"/>
      <c r="F54" s="93" t="str">
        <f>E15</f>
        <v xml:space="preserve">Kraj Vysočina, Žižkova 1882/57, 587 33 Jihlava </v>
      </c>
      <c r="G54" s="227"/>
      <c r="H54" s="227"/>
      <c r="I54" s="228" t="s">
        <v>32</v>
      </c>
      <c r="J54" s="231" t="str">
        <f>E21</f>
        <v>INVENTE s.r.o., Žerotínova 483/1, 370 04 Č. Buděj.</v>
      </c>
      <c r="K54" s="227"/>
      <c r="L54" s="91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</row>
    <row r="55" spans="1:31" s="92" customFormat="1" ht="15.2" customHeight="1">
      <c r="A55" s="227"/>
      <c r="B55" s="90"/>
      <c r="C55" s="228" t="s">
        <v>30</v>
      </c>
      <c r="D55" s="227"/>
      <c r="E55" s="227"/>
      <c r="F55" s="93" t="str">
        <f>IF(E18="","",E18)</f>
        <v>Vyplň údaj</v>
      </c>
      <c r="G55" s="227"/>
      <c r="H55" s="227"/>
      <c r="I55" s="228" t="s">
        <v>37</v>
      </c>
      <c r="J55" s="231" t="str">
        <f>E24</f>
        <v xml:space="preserve"> </v>
      </c>
      <c r="K55" s="227"/>
      <c r="L55" s="91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</row>
    <row r="56" spans="1:31" s="92" customFormat="1" ht="10.35" customHeight="1">
      <c r="A56" s="227"/>
      <c r="B56" s="90"/>
      <c r="C56" s="227"/>
      <c r="D56" s="227"/>
      <c r="E56" s="227"/>
      <c r="F56" s="227"/>
      <c r="G56" s="227"/>
      <c r="H56" s="227"/>
      <c r="I56" s="227"/>
      <c r="J56" s="227"/>
      <c r="K56" s="227"/>
      <c r="L56" s="91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</row>
    <row r="57" spans="1:31" s="92" customFormat="1" ht="29.25" customHeight="1">
      <c r="A57" s="227"/>
      <c r="B57" s="90"/>
      <c r="C57" s="118" t="s">
        <v>131</v>
      </c>
      <c r="D57" s="106"/>
      <c r="E57" s="106"/>
      <c r="F57" s="106"/>
      <c r="G57" s="106"/>
      <c r="H57" s="106"/>
      <c r="I57" s="106"/>
      <c r="J57" s="119" t="s">
        <v>132</v>
      </c>
      <c r="K57" s="106"/>
      <c r="L57" s="91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</row>
    <row r="58" spans="1:31" s="92" customFormat="1" ht="10.35" customHeight="1">
      <c r="A58" s="227"/>
      <c r="B58" s="90"/>
      <c r="C58" s="227"/>
      <c r="D58" s="227"/>
      <c r="E58" s="227"/>
      <c r="F58" s="227"/>
      <c r="G58" s="227"/>
      <c r="H58" s="227"/>
      <c r="I58" s="227"/>
      <c r="J58" s="227"/>
      <c r="K58" s="227"/>
      <c r="L58" s="91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</row>
    <row r="59" spans="1:47" s="92" customFormat="1" ht="22.9" customHeight="1">
      <c r="A59" s="227"/>
      <c r="B59" s="90"/>
      <c r="C59" s="120" t="s">
        <v>73</v>
      </c>
      <c r="D59" s="227"/>
      <c r="E59" s="227"/>
      <c r="F59" s="227"/>
      <c r="G59" s="227"/>
      <c r="H59" s="227"/>
      <c r="I59" s="227"/>
      <c r="J59" s="101">
        <f>J80</f>
        <v>0</v>
      </c>
      <c r="K59" s="227"/>
      <c r="L59" s="91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U59" s="82" t="s">
        <v>133</v>
      </c>
    </row>
    <row r="60" spans="2:12" s="121" customFormat="1" ht="24.95" customHeight="1">
      <c r="B60" s="122"/>
      <c r="D60" s="123" t="s">
        <v>2595</v>
      </c>
      <c r="E60" s="124"/>
      <c r="F60" s="124"/>
      <c r="G60" s="124"/>
      <c r="H60" s="124"/>
      <c r="I60" s="124"/>
      <c r="J60" s="125">
        <f>J96</f>
        <v>0</v>
      </c>
      <c r="L60" s="122"/>
    </row>
    <row r="61" spans="1:31" s="92" customFormat="1" ht="21.75" customHeight="1">
      <c r="A61" s="227"/>
      <c r="B61" s="90"/>
      <c r="C61" s="227"/>
      <c r="D61" s="227"/>
      <c r="E61" s="227"/>
      <c r="F61" s="227"/>
      <c r="G61" s="227"/>
      <c r="H61" s="227"/>
      <c r="I61" s="227"/>
      <c r="J61" s="227"/>
      <c r="K61" s="227"/>
      <c r="L61" s="91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</row>
    <row r="62" spans="1:31" s="92" customFormat="1" ht="6.95" customHeight="1">
      <c r="A62" s="227"/>
      <c r="B62" s="113"/>
      <c r="C62" s="114"/>
      <c r="D62" s="114"/>
      <c r="E62" s="114"/>
      <c r="F62" s="114"/>
      <c r="G62" s="114"/>
      <c r="H62" s="114"/>
      <c r="I62" s="114"/>
      <c r="J62" s="114"/>
      <c r="K62" s="114"/>
      <c r="L62" s="91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</row>
    <row r="66" spans="1:31" s="92" customFormat="1" ht="6.95" customHeight="1">
      <c r="A66" s="227"/>
      <c r="B66" s="115"/>
      <c r="C66" s="116"/>
      <c r="D66" s="116"/>
      <c r="E66" s="116"/>
      <c r="F66" s="116"/>
      <c r="G66" s="116"/>
      <c r="H66" s="116"/>
      <c r="I66" s="116"/>
      <c r="J66" s="116"/>
      <c r="K66" s="116"/>
      <c r="L66" s="91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</row>
    <row r="67" spans="1:31" s="92" customFormat="1" ht="24.95" customHeight="1">
      <c r="A67" s="227"/>
      <c r="B67" s="90"/>
      <c r="C67" s="86" t="s">
        <v>156</v>
      </c>
      <c r="D67" s="227"/>
      <c r="E67" s="227"/>
      <c r="F67" s="227"/>
      <c r="G67" s="227"/>
      <c r="H67" s="227"/>
      <c r="I67" s="227"/>
      <c r="J67" s="227"/>
      <c r="K67" s="227"/>
      <c r="L67" s="91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</row>
    <row r="68" spans="1:31" s="92" customFormat="1" ht="6.95" customHeight="1">
      <c r="A68" s="227"/>
      <c r="B68" s="90"/>
      <c r="C68" s="227"/>
      <c r="D68" s="227"/>
      <c r="E68" s="227"/>
      <c r="F68" s="227"/>
      <c r="G68" s="227"/>
      <c r="H68" s="227"/>
      <c r="I68" s="227"/>
      <c r="J68" s="227"/>
      <c r="K68" s="227"/>
      <c r="L68" s="91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</row>
    <row r="69" spans="1:31" s="92" customFormat="1" ht="12" customHeight="1">
      <c r="A69" s="227"/>
      <c r="B69" s="90"/>
      <c r="C69" s="228" t="s">
        <v>17</v>
      </c>
      <c r="D69" s="227"/>
      <c r="E69" s="227"/>
      <c r="F69" s="227"/>
      <c r="G69" s="227"/>
      <c r="H69" s="227"/>
      <c r="I69" s="227"/>
      <c r="J69" s="227"/>
      <c r="K69" s="227"/>
      <c r="L69" s="91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</row>
    <row r="70" spans="1:31" s="92" customFormat="1" ht="16.5" customHeight="1">
      <c r="A70" s="227"/>
      <c r="B70" s="90"/>
      <c r="C70" s="227"/>
      <c r="D70" s="227"/>
      <c r="E70" s="373" t="str">
        <f>E7</f>
        <v>Domov ve Věži - Komunitní bydlení II</v>
      </c>
      <c r="F70" s="374"/>
      <c r="G70" s="374"/>
      <c r="H70" s="374"/>
      <c r="I70" s="227"/>
      <c r="J70" s="227"/>
      <c r="K70" s="227"/>
      <c r="L70" s="91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</row>
    <row r="71" spans="1:31" s="92" customFormat="1" ht="12" customHeight="1">
      <c r="A71" s="227"/>
      <c r="B71" s="90"/>
      <c r="C71" s="228" t="s">
        <v>128</v>
      </c>
      <c r="D71" s="227"/>
      <c r="E71" s="227"/>
      <c r="F71" s="227"/>
      <c r="G71" s="227"/>
      <c r="H71" s="227"/>
      <c r="I71" s="227"/>
      <c r="J71" s="227"/>
      <c r="K71" s="227"/>
      <c r="L71" s="91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</row>
    <row r="72" spans="1:31" s="92" customFormat="1" ht="16.5" customHeight="1">
      <c r="A72" s="227"/>
      <c r="B72" s="90"/>
      <c r="C72" s="227"/>
      <c r="D72" s="227"/>
      <c r="E72" s="371" t="str">
        <f>E9</f>
        <v>SO 01.3 - Vzduchotechnika</v>
      </c>
      <c r="F72" s="372"/>
      <c r="G72" s="372"/>
      <c r="H72" s="372"/>
      <c r="I72" s="227"/>
      <c r="J72" s="227"/>
      <c r="K72" s="227"/>
      <c r="L72" s="91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</row>
    <row r="73" spans="1:31" s="92" customFormat="1" ht="6.95" customHeight="1">
      <c r="A73" s="227"/>
      <c r="B73" s="90"/>
      <c r="C73" s="227"/>
      <c r="D73" s="227"/>
      <c r="E73" s="227"/>
      <c r="F73" s="227"/>
      <c r="G73" s="227"/>
      <c r="H73" s="227"/>
      <c r="I73" s="227"/>
      <c r="J73" s="227"/>
      <c r="K73" s="227"/>
      <c r="L73" s="91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</row>
    <row r="74" spans="1:31" s="92" customFormat="1" ht="12" customHeight="1">
      <c r="A74" s="227"/>
      <c r="B74" s="90"/>
      <c r="C74" s="228" t="s">
        <v>21</v>
      </c>
      <c r="D74" s="227"/>
      <c r="E74" s="227"/>
      <c r="F74" s="93" t="str">
        <f>F12</f>
        <v>Obec Věž</v>
      </c>
      <c r="G74" s="227"/>
      <c r="H74" s="227"/>
      <c r="I74" s="228" t="s">
        <v>23</v>
      </c>
      <c r="J74" s="94">
        <f>IF(J12="","",J12)</f>
        <v>44315</v>
      </c>
      <c r="K74" s="227"/>
      <c r="L74" s="91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</row>
    <row r="75" spans="1:31" s="92" customFormat="1" ht="6.95" customHeight="1">
      <c r="A75" s="227"/>
      <c r="B75" s="90"/>
      <c r="C75" s="227"/>
      <c r="D75" s="227"/>
      <c r="E75" s="227"/>
      <c r="F75" s="227"/>
      <c r="G75" s="227"/>
      <c r="H75" s="227"/>
      <c r="I75" s="227"/>
      <c r="J75" s="227"/>
      <c r="K75" s="227"/>
      <c r="L75" s="91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</row>
    <row r="76" spans="1:31" s="92" customFormat="1" ht="40.15" customHeight="1">
      <c r="A76" s="227"/>
      <c r="B76" s="90"/>
      <c r="C76" s="228" t="s">
        <v>24</v>
      </c>
      <c r="D76" s="227"/>
      <c r="E76" s="227"/>
      <c r="F76" s="93" t="str">
        <f>E15</f>
        <v xml:space="preserve">Kraj Vysočina, Žižkova 1882/57, 587 33 Jihlava </v>
      </c>
      <c r="G76" s="227"/>
      <c r="H76" s="227"/>
      <c r="I76" s="228" t="s">
        <v>32</v>
      </c>
      <c r="J76" s="231" t="str">
        <f>E21</f>
        <v>INVENTE s.r.o., Žerotínova 483/1, 370 04 Č. Buděj.</v>
      </c>
      <c r="K76" s="227"/>
      <c r="L76" s="91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</row>
    <row r="77" spans="1:31" s="92" customFormat="1" ht="15.2" customHeight="1">
      <c r="A77" s="227"/>
      <c r="B77" s="90"/>
      <c r="C77" s="228" t="s">
        <v>30</v>
      </c>
      <c r="D77" s="227"/>
      <c r="E77" s="227"/>
      <c r="F77" s="93" t="str">
        <f>IF(E18="","",E18)</f>
        <v>Vyplň údaj</v>
      </c>
      <c r="G77" s="227"/>
      <c r="H77" s="227"/>
      <c r="I77" s="228" t="s">
        <v>37</v>
      </c>
      <c r="J77" s="231" t="str">
        <f>E24</f>
        <v xml:space="preserve"> </v>
      </c>
      <c r="K77" s="227"/>
      <c r="L77" s="91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</row>
    <row r="78" spans="1:31" s="92" customFormat="1" ht="10.35" customHeight="1">
      <c r="A78" s="227"/>
      <c r="B78" s="90"/>
      <c r="C78" s="227"/>
      <c r="D78" s="227"/>
      <c r="E78" s="227"/>
      <c r="F78" s="227"/>
      <c r="G78" s="227"/>
      <c r="H78" s="227"/>
      <c r="I78" s="227"/>
      <c r="J78" s="227"/>
      <c r="K78" s="227"/>
      <c r="L78" s="91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</row>
    <row r="79" spans="1:31" s="140" customFormat="1" ht="29.25" customHeight="1">
      <c r="A79" s="131"/>
      <c r="B79" s="132"/>
      <c r="C79" s="133" t="s">
        <v>157</v>
      </c>
      <c r="D79" s="134" t="s">
        <v>60</v>
      </c>
      <c r="E79" s="134" t="s">
        <v>56</v>
      </c>
      <c r="F79" s="134" t="s">
        <v>57</v>
      </c>
      <c r="G79" s="134" t="s">
        <v>158</v>
      </c>
      <c r="H79" s="134" t="s">
        <v>159</v>
      </c>
      <c r="I79" s="134" t="s">
        <v>160</v>
      </c>
      <c r="J79" s="134" t="s">
        <v>132</v>
      </c>
      <c r="K79" s="135" t="s">
        <v>161</v>
      </c>
      <c r="L79" s="136"/>
      <c r="M79" s="137" t="s">
        <v>3</v>
      </c>
      <c r="N79" s="138" t="s">
        <v>45</v>
      </c>
      <c r="O79" s="138" t="s">
        <v>162</v>
      </c>
      <c r="P79" s="138" t="s">
        <v>163</v>
      </c>
      <c r="Q79" s="138" t="s">
        <v>164</v>
      </c>
      <c r="R79" s="138" t="s">
        <v>165</v>
      </c>
      <c r="S79" s="138" t="s">
        <v>166</v>
      </c>
      <c r="T79" s="139" t="s">
        <v>167</v>
      </c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</row>
    <row r="80" spans="1:63" s="92" customFormat="1" ht="22.9" customHeight="1">
      <c r="A80" s="227"/>
      <c r="B80" s="90"/>
      <c r="C80" s="141" t="s">
        <v>168</v>
      </c>
      <c r="D80" s="227"/>
      <c r="E80" s="227"/>
      <c r="F80" s="227"/>
      <c r="G80" s="227"/>
      <c r="H80" s="227"/>
      <c r="I80" s="227"/>
      <c r="J80" s="142">
        <f>BK80</f>
        <v>0</v>
      </c>
      <c r="K80" s="227"/>
      <c r="L80" s="90"/>
      <c r="M80" s="143"/>
      <c r="N80" s="144"/>
      <c r="O80" s="99"/>
      <c r="P80" s="145">
        <f>P81+SUM(P82:P96)</f>
        <v>0</v>
      </c>
      <c r="Q80" s="99"/>
      <c r="R80" s="145">
        <f>R81+SUM(R82:R96)</f>
        <v>0</v>
      </c>
      <c r="S80" s="99"/>
      <c r="T80" s="146">
        <f>T81+SUM(T82:T96)</f>
        <v>0</v>
      </c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T80" s="82" t="s">
        <v>74</v>
      </c>
      <c r="AU80" s="82" t="s">
        <v>133</v>
      </c>
      <c r="BK80" s="147">
        <f>BK81+SUM(BK82:BK96)</f>
        <v>0</v>
      </c>
    </row>
    <row r="81" spans="1:65" s="92" customFormat="1" ht="36">
      <c r="A81" s="227"/>
      <c r="B81" s="90"/>
      <c r="C81" s="161" t="s">
        <v>83</v>
      </c>
      <c r="D81" s="161" t="s">
        <v>173</v>
      </c>
      <c r="E81" s="162" t="s">
        <v>2596</v>
      </c>
      <c r="F81" s="163" t="s">
        <v>2597</v>
      </c>
      <c r="G81" s="164" t="s">
        <v>1866</v>
      </c>
      <c r="H81" s="165">
        <v>1</v>
      </c>
      <c r="I81" s="75"/>
      <c r="J81" s="166">
        <f aca="true" t="shared" si="0" ref="J81:J95">ROUND(I81*H81,2)</f>
        <v>0</v>
      </c>
      <c r="K81" s="163" t="s">
        <v>3</v>
      </c>
      <c r="L81" s="90"/>
      <c r="M81" s="167" t="s">
        <v>3</v>
      </c>
      <c r="N81" s="168" t="s">
        <v>47</v>
      </c>
      <c r="O81" s="169"/>
      <c r="P81" s="170">
        <f aca="true" t="shared" si="1" ref="P81:P95">O81*H81</f>
        <v>0</v>
      </c>
      <c r="Q81" s="170">
        <v>0</v>
      </c>
      <c r="R81" s="170">
        <f aca="true" t="shared" si="2" ref="R81:R95">Q81*H81</f>
        <v>0</v>
      </c>
      <c r="S81" s="170">
        <v>0</v>
      </c>
      <c r="T81" s="171">
        <f aca="true" t="shared" si="3" ref="T81:T95">S81*H81</f>
        <v>0</v>
      </c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R81" s="172" t="s">
        <v>178</v>
      </c>
      <c r="AT81" s="172" t="s">
        <v>173</v>
      </c>
      <c r="AU81" s="172" t="s">
        <v>75</v>
      </c>
      <c r="AY81" s="82" t="s">
        <v>171</v>
      </c>
      <c r="BE81" s="173">
        <f aca="true" t="shared" si="4" ref="BE81:BE95">IF(N81="základní",J81,0)</f>
        <v>0</v>
      </c>
      <c r="BF81" s="173">
        <f aca="true" t="shared" si="5" ref="BF81:BF95">IF(N81="snížená",J81,0)</f>
        <v>0</v>
      </c>
      <c r="BG81" s="173">
        <f aca="true" t="shared" si="6" ref="BG81:BG95">IF(N81="zákl. přenesená",J81,0)</f>
        <v>0</v>
      </c>
      <c r="BH81" s="173">
        <f aca="true" t="shared" si="7" ref="BH81:BH95">IF(N81="sníž. přenesená",J81,0)</f>
        <v>0</v>
      </c>
      <c r="BI81" s="173">
        <f aca="true" t="shared" si="8" ref="BI81:BI95">IF(N81="nulová",J81,0)</f>
        <v>0</v>
      </c>
      <c r="BJ81" s="82" t="s">
        <v>179</v>
      </c>
      <c r="BK81" s="173">
        <f aca="true" t="shared" si="9" ref="BK81:BK95">ROUND(I81*H81,2)</f>
        <v>0</v>
      </c>
      <c r="BL81" s="82" t="s">
        <v>178</v>
      </c>
      <c r="BM81" s="172" t="s">
        <v>2598</v>
      </c>
    </row>
    <row r="82" spans="1:65" s="92" customFormat="1" ht="16.5" customHeight="1">
      <c r="A82" s="227"/>
      <c r="B82" s="90"/>
      <c r="C82" s="161" t="s">
        <v>179</v>
      </c>
      <c r="D82" s="161" t="s">
        <v>173</v>
      </c>
      <c r="E82" s="162" t="s">
        <v>2599</v>
      </c>
      <c r="F82" s="163" t="s">
        <v>2600</v>
      </c>
      <c r="G82" s="164" t="s">
        <v>176</v>
      </c>
      <c r="H82" s="165">
        <v>4.5</v>
      </c>
      <c r="I82" s="75"/>
      <c r="J82" s="166">
        <f t="shared" si="0"/>
        <v>0</v>
      </c>
      <c r="K82" s="163" t="s">
        <v>3</v>
      </c>
      <c r="L82" s="90"/>
      <c r="M82" s="167" t="s">
        <v>3</v>
      </c>
      <c r="N82" s="168" t="s">
        <v>47</v>
      </c>
      <c r="O82" s="169"/>
      <c r="P82" s="170">
        <f t="shared" si="1"/>
        <v>0</v>
      </c>
      <c r="Q82" s="170">
        <v>0</v>
      </c>
      <c r="R82" s="170">
        <f t="shared" si="2"/>
        <v>0</v>
      </c>
      <c r="S82" s="170">
        <v>0</v>
      </c>
      <c r="T82" s="171">
        <f t="shared" si="3"/>
        <v>0</v>
      </c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R82" s="172" t="s">
        <v>178</v>
      </c>
      <c r="AT82" s="172" t="s">
        <v>173</v>
      </c>
      <c r="AU82" s="172" t="s">
        <v>75</v>
      </c>
      <c r="AY82" s="82" t="s">
        <v>171</v>
      </c>
      <c r="BE82" s="173">
        <f t="shared" si="4"/>
        <v>0</v>
      </c>
      <c r="BF82" s="173">
        <f t="shared" si="5"/>
        <v>0</v>
      </c>
      <c r="BG82" s="173">
        <f t="shared" si="6"/>
        <v>0</v>
      </c>
      <c r="BH82" s="173">
        <f t="shared" si="7"/>
        <v>0</v>
      </c>
      <c r="BI82" s="173">
        <f t="shared" si="8"/>
        <v>0</v>
      </c>
      <c r="BJ82" s="82" t="s">
        <v>179</v>
      </c>
      <c r="BK82" s="173">
        <f t="shared" si="9"/>
        <v>0</v>
      </c>
      <c r="BL82" s="82" t="s">
        <v>178</v>
      </c>
      <c r="BM82" s="172" t="s">
        <v>2601</v>
      </c>
    </row>
    <row r="83" spans="1:65" s="92" customFormat="1" ht="16.5" customHeight="1">
      <c r="A83" s="227"/>
      <c r="B83" s="90"/>
      <c r="C83" s="161" t="s">
        <v>193</v>
      </c>
      <c r="D83" s="161" t="s">
        <v>173</v>
      </c>
      <c r="E83" s="162" t="s">
        <v>2602</v>
      </c>
      <c r="F83" s="163" t="s">
        <v>2603</v>
      </c>
      <c r="G83" s="164" t="s">
        <v>176</v>
      </c>
      <c r="H83" s="165">
        <v>1</v>
      </c>
      <c r="I83" s="75"/>
      <c r="J83" s="166">
        <f t="shared" si="0"/>
        <v>0</v>
      </c>
      <c r="K83" s="163" t="s">
        <v>3</v>
      </c>
      <c r="L83" s="90"/>
      <c r="M83" s="167" t="s">
        <v>3</v>
      </c>
      <c r="N83" s="168" t="s">
        <v>47</v>
      </c>
      <c r="O83" s="169"/>
      <c r="P83" s="170">
        <f t="shared" si="1"/>
        <v>0</v>
      </c>
      <c r="Q83" s="170">
        <v>0</v>
      </c>
      <c r="R83" s="170">
        <f t="shared" si="2"/>
        <v>0</v>
      </c>
      <c r="S83" s="170">
        <v>0</v>
      </c>
      <c r="T83" s="171">
        <f t="shared" si="3"/>
        <v>0</v>
      </c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R83" s="172" t="s">
        <v>178</v>
      </c>
      <c r="AT83" s="172" t="s">
        <v>173</v>
      </c>
      <c r="AU83" s="172" t="s">
        <v>75</v>
      </c>
      <c r="AY83" s="82" t="s">
        <v>171</v>
      </c>
      <c r="BE83" s="173">
        <f t="shared" si="4"/>
        <v>0</v>
      </c>
      <c r="BF83" s="173">
        <f t="shared" si="5"/>
        <v>0</v>
      </c>
      <c r="BG83" s="173">
        <f t="shared" si="6"/>
        <v>0</v>
      </c>
      <c r="BH83" s="173">
        <f t="shared" si="7"/>
        <v>0</v>
      </c>
      <c r="BI83" s="173">
        <f t="shared" si="8"/>
        <v>0</v>
      </c>
      <c r="BJ83" s="82" t="s">
        <v>179</v>
      </c>
      <c r="BK83" s="173">
        <f t="shared" si="9"/>
        <v>0</v>
      </c>
      <c r="BL83" s="82" t="s">
        <v>178</v>
      </c>
      <c r="BM83" s="172" t="s">
        <v>2604</v>
      </c>
    </row>
    <row r="84" spans="1:65" s="92" customFormat="1" ht="16.5" customHeight="1">
      <c r="A84" s="227"/>
      <c r="B84" s="90"/>
      <c r="C84" s="161" t="s">
        <v>178</v>
      </c>
      <c r="D84" s="161" t="s">
        <v>173</v>
      </c>
      <c r="E84" s="162" t="s">
        <v>2605</v>
      </c>
      <c r="F84" s="163" t="s">
        <v>2606</v>
      </c>
      <c r="G84" s="164" t="s">
        <v>1866</v>
      </c>
      <c r="H84" s="165">
        <v>4</v>
      </c>
      <c r="I84" s="75"/>
      <c r="J84" s="166">
        <f t="shared" si="0"/>
        <v>0</v>
      </c>
      <c r="K84" s="163" t="s">
        <v>3</v>
      </c>
      <c r="L84" s="90"/>
      <c r="M84" s="167" t="s">
        <v>3</v>
      </c>
      <c r="N84" s="168" t="s">
        <v>47</v>
      </c>
      <c r="O84" s="169"/>
      <c r="P84" s="170">
        <f t="shared" si="1"/>
        <v>0</v>
      </c>
      <c r="Q84" s="170">
        <v>0</v>
      </c>
      <c r="R84" s="170">
        <f t="shared" si="2"/>
        <v>0</v>
      </c>
      <c r="S84" s="170">
        <v>0</v>
      </c>
      <c r="T84" s="171">
        <f t="shared" si="3"/>
        <v>0</v>
      </c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R84" s="172" t="s">
        <v>178</v>
      </c>
      <c r="AT84" s="172" t="s">
        <v>173</v>
      </c>
      <c r="AU84" s="172" t="s">
        <v>75</v>
      </c>
      <c r="AY84" s="82" t="s">
        <v>171</v>
      </c>
      <c r="BE84" s="173">
        <f t="shared" si="4"/>
        <v>0</v>
      </c>
      <c r="BF84" s="173">
        <f t="shared" si="5"/>
        <v>0</v>
      </c>
      <c r="BG84" s="173">
        <f t="shared" si="6"/>
        <v>0</v>
      </c>
      <c r="BH84" s="173">
        <f t="shared" si="7"/>
        <v>0</v>
      </c>
      <c r="BI84" s="173">
        <f t="shared" si="8"/>
        <v>0</v>
      </c>
      <c r="BJ84" s="82" t="s">
        <v>179</v>
      </c>
      <c r="BK84" s="173">
        <f t="shared" si="9"/>
        <v>0</v>
      </c>
      <c r="BL84" s="82" t="s">
        <v>178</v>
      </c>
      <c r="BM84" s="172" t="s">
        <v>2607</v>
      </c>
    </row>
    <row r="85" spans="1:65" s="92" customFormat="1" ht="16.5" customHeight="1">
      <c r="A85" s="227"/>
      <c r="B85" s="90"/>
      <c r="C85" s="161" t="s">
        <v>206</v>
      </c>
      <c r="D85" s="161" t="s">
        <v>173</v>
      </c>
      <c r="E85" s="162" t="s">
        <v>2608</v>
      </c>
      <c r="F85" s="163" t="s">
        <v>2609</v>
      </c>
      <c r="G85" s="164" t="s">
        <v>1866</v>
      </c>
      <c r="H85" s="165">
        <v>2</v>
      </c>
      <c r="I85" s="75"/>
      <c r="J85" s="166">
        <f t="shared" si="0"/>
        <v>0</v>
      </c>
      <c r="K85" s="163" t="s">
        <v>3</v>
      </c>
      <c r="L85" s="90"/>
      <c r="M85" s="167" t="s">
        <v>3</v>
      </c>
      <c r="N85" s="168" t="s">
        <v>47</v>
      </c>
      <c r="O85" s="169"/>
      <c r="P85" s="170">
        <f t="shared" si="1"/>
        <v>0</v>
      </c>
      <c r="Q85" s="170">
        <v>0</v>
      </c>
      <c r="R85" s="170">
        <f t="shared" si="2"/>
        <v>0</v>
      </c>
      <c r="S85" s="170">
        <v>0</v>
      </c>
      <c r="T85" s="171">
        <f t="shared" si="3"/>
        <v>0</v>
      </c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R85" s="172" t="s">
        <v>178</v>
      </c>
      <c r="AT85" s="172" t="s">
        <v>173</v>
      </c>
      <c r="AU85" s="172" t="s">
        <v>75</v>
      </c>
      <c r="AY85" s="82" t="s">
        <v>171</v>
      </c>
      <c r="BE85" s="173">
        <f t="shared" si="4"/>
        <v>0</v>
      </c>
      <c r="BF85" s="173">
        <f t="shared" si="5"/>
        <v>0</v>
      </c>
      <c r="BG85" s="173">
        <f t="shared" si="6"/>
        <v>0</v>
      </c>
      <c r="BH85" s="173">
        <f t="shared" si="7"/>
        <v>0</v>
      </c>
      <c r="BI85" s="173">
        <f t="shared" si="8"/>
        <v>0</v>
      </c>
      <c r="BJ85" s="82" t="s">
        <v>179</v>
      </c>
      <c r="BK85" s="173">
        <f t="shared" si="9"/>
        <v>0</v>
      </c>
      <c r="BL85" s="82" t="s">
        <v>178</v>
      </c>
      <c r="BM85" s="172" t="s">
        <v>2610</v>
      </c>
    </row>
    <row r="86" spans="1:65" s="92" customFormat="1" ht="16.5" customHeight="1">
      <c r="A86" s="227"/>
      <c r="B86" s="90"/>
      <c r="C86" s="161" t="s">
        <v>210</v>
      </c>
      <c r="D86" s="161" t="s">
        <v>173</v>
      </c>
      <c r="E86" s="162" t="s">
        <v>2611</v>
      </c>
      <c r="F86" s="163" t="s">
        <v>2612</v>
      </c>
      <c r="G86" s="164" t="s">
        <v>1866</v>
      </c>
      <c r="H86" s="165">
        <v>1</v>
      </c>
      <c r="I86" s="75"/>
      <c r="J86" s="166">
        <f t="shared" si="0"/>
        <v>0</v>
      </c>
      <c r="K86" s="163" t="s">
        <v>3</v>
      </c>
      <c r="L86" s="90"/>
      <c r="M86" s="167" t="s">
        <v>3</v>
      </c>
      <c r="N86" s="168" t="s">
        <v>47</v>
      </c>
      <c r="O86" s="169"/>
      <c r="P86" s="170">
        <f t="shared" si="1"/>
        <v>0</v>
      </c>
      <c r="Q86" s="170">
        <v>0</v>
      </c>
      <c r="R86" s="170">
        <f t="shared" si="2"/>
        <v>0</v>
      </c>
      <c r="S86" s="170">
        <v>0</v>
      </c>
      <c r="T86" s="171">
        <f t="shared" si="3"/>
        <v>0</v>
      </c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R86" s="172" t="s">
        <v>178</v>
      </c>
      <c r="AT86" s="172" t="s">
        <v>173</v>
      </c>
      <c r="AU86" s="172" t="s">
        <v>75</v>
      </c>
      <c r="AY86" s="82" t="s">
        <v>171</v>
      </c>
      <c r="BE86" s="173">
        <f t="shared" si="4"/>
        <v>0</v>
      </c>
      <c r="BF86" s="173">
        <f t="shared" si="5"/>
        <v>0</v>
      </c>
      <c r="BG86" s="173">
        <f t="shared" si="6"/>
        <v>0</v>
      </c>
      <c r="BH86" s="173">
        <f t="shared" si="7"/>
        <v>0</v>
      </c>
      <c r="BI86" s="173">
        <f t="shared" si="8"/>
        <v>0</v>
      </c>
      <c r="BJ86" s="82" t="s">
        <v>179</v>
      </c>
      <c r="BK86" s="173">
        <f t="shared" si="9"/>
        <v>0</v>
      </c>
      <c r="BL86" s="82" t="s">
        <v>178</v>
      </c>
      <c r="BM86" s="172" t="s">
        <v>2613</v>
      </c>
    </row>
    <row r="87" spans="1:65" s="92" customFormat="1" ht="16.5" customHeight="1">
      <c r="A87" s="227"/>
      <c r="B87" s="90"/>
      <c r="C87" s="161" t="s">
        <v>215</v>
      </c>
      <c r="D87" s="161" t="s">
        <v>173</v>
      </c>
      <c r="E87" s="162" t="s">
        <v>2614</v>
      </c>
      <c r="F87" s="163" t="s">
        <v>2615</v>
      </c>
      <c r="G87" s="164" t="s">
        <v>1866</v>
      </c>
      <c r="H87" s="165">
        <v>1</v>
      </c>
      <c r="I87" s="75"/>
      <c r="J87" s="166">
        <f t="shared" si="0"/>
        <v>0</v>
      </c>
      <c r="K87" s="163" t="s">
        <v>3</v>
      </c>
      <c r="L87" s="90"/>
      <c r="M87" s="167" t="s">
        <v>3</v>
      </c>
      <c r="N87" s="168" t="s">
        <v>47</v>
      </c>
      <c r="O87" s="169"/>
      <c r="P87" s="170">
        <f t="shared" si="1"/>
        <v>0</v>
      </c>
      <c r="Q87" s="170">
        <v>0</v>
      </c>
      <c r="R87" s="170">
        <f t="shared" si="2"/>
        <v>0</v>
      </c>
      <c r="S87" s="170">
        <v>0</v>
      </c>
      <c r="T87" s="171">
        <f t="shared" si="3"/>
        <v>0</v>
      </c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R87" s="172" t="s">
        <v>178</v>
      </c>
      <c r="AT87" s="172" t="s">
        <v>173</v>
      </c>
      <c r="AU87" s="172" t="s">
        <v>75</v>
      </c>
      <c r="AY87" s="82" t="s">
        <v>171</v>
      </c>
      <c r="BE87" s="173">
        <f t="shared" si="4"/>
        <v>0</v>
      </c>
      <c r="BF87" s="173">
        <f t="shared" si="5"/>
        <v>0</v>
      </c>
      <c r="BG87" s="173">
        <f t="shared" si="6"/>
        <v>0</v>
      </c>
      <c r="BH87" s="173">
        <f t="shared" si="7"/>
        <v>0</v>
      </c>
      <c r="BI87" s="173">
        <f t="shared" si="8"/>
        <v>0</v>
      </c>
      <c r="BJ87" s="82" t="s">
        <v>179</v>
      </c>
      <c r="BK87" s="173">
        <f t="shared" si="9"/>
        <v>0</v>
      </c>
      <c r="BL87" s="82" t="s">
        <v>178</v>
      </c>
      <c r="BM87" s="172" t="s">
        <v>2616</v>
      </c>
    </row>
    <row r="88" spans="1:65" s="92" customFormat="1" ht="16.5" customHeight="1">
      <c r="A88" s="227"/>
      <c r="B88" s="90"/>
      <c r="C88" s="161" t="s">
        <v>219</v>
      </c>
      <c r="D88" s="161" t="s">
        <v>173</v>
      </c>
      <c r="E88" s="162" t="s">
        <v>2617</v>
      </c>
      <c r="F88" s="163" t="s">
        <v>2618</v>
      </c>
      <c r="G88" s="164" t="s">
        <v>1866</v>
      </c>
      <c r="H88" s="165">
        <v>1</v>
      </c>
      <c r="I88" s="75"/>
      <c r="J88" s="166">
        <f t="shared" si="0"/>
        <v>0</v>
      </c>
      <c r="K88" s="163" t="s">
        <v>3</v>
      </c>
      <c r="L88" s="90"/>
      <c r="M88" s="167" t="s">
        <v>3</v>
      </c>
      <c r="N88" s="168" t="s">
        <v>47</v>
      </c>
      <c r="O88" s="169"/>
      <c r="P88" s="170">
        <f t="shared" si="1"/>
        <v>0</v>
      </c>
      <c r="Q88" s="170">
        <v>0</v>
      </c>
      <c r="R88" s="170">
        <f t="shared" si="2"/>
        <v>0</v>
      </c>
      <c r="S88" s="170">
        <v>0</v>
      </c>
      <c r="T88" s="171">
        <f t="shared" si="3"/>
        <v>0</v>
      </c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R88" s="172" t="s">
        <v>178</v>
      </c>
      <c r="AT88" s="172" t="s">
        <v>173</v>
      </c>
      <c r="AU88" s="172" t="s">
        <v>75</v>
      </c>
      <c r="AY88" s="82" t="s">
        <v>171</v>
      </c>
      <c r="BE88" s="173">
        <f t="shared" si="4"/>
        <v>0</v>
      </c>
      <c r="BF88" s="173">
        <f t="shared" si="5"/>
        <v>0</v>
      </c>
      <c r="BG88" s="173">
        <f t="shared" si="6"/>
        <v>0</v>
      </c>
      <c r="BH88" s="173">
        <f t="shared" si="7"/>
        <v>0</v>
      </c>
      <c r="BI88" s="173">
        <f t="shared" si="8"/>
        <v>0</v>
      </c>
      <c r="BJ88" s="82" t="s">
        <v>179</v>
      </c>
      <c r="BK88" s="173">
        <f t="shared" si="9"/>
        <v>0</v>
      </c>
      <c r="BL88" s="82" t="s">
        <v>178</v>
      </c>
      <c r="BM88" s="172" t="s">
        <v>2619</v>
      </c>
    </row>
    <row r="89" spans="1:65" s="92" customFormat="1" ht="16.5" customHeight="1">
      <c r="A89" s="227"/>
      <c r="B89" s="90"/>
      <c r="C89" s="161" t="s">
        <v>226</v>
      </c>
      <c r="D89" s="161" t="s">
        <v>173</v>
      </c>
      <c r="E89" s="162" t="s">
        <v>2620</v>
      </c>
      <c r="F89" s="163" t="s">
        <v>2621</v>
      </c>
      <c r="G89" s="164" t="s">
        <v>1866</v>
      </c>
      <c r="H89" s="165">
        <v>30</v>
      </c>
      <c r="I89" s="75"/>
      <c r="J89" s="166">
        <f t="shared" si="0"/>
        <v>0</v>
      </c>
      <c r="K89" s="163" t="s">
        <v>3</v>
      </c>
      <c r="L89" s="90"/>
      <c r="M89" s="167" t="s">
        <v>3</v>
      </c>
      <c r="N89" s="168" t="s">
        <v>47</v>
      </c>
      <c r="O89" s="169"/>
      <c r="P89" s="170">
        <f t="shared" si="1"/>
        <v>0</v>
      </c>
      <c r="Q89" s="170">
        <v>0</v>
      </c>
      <c r="R89" s="170">
        <f t="shared" si="2"/>
        <v>0</v>
      </c>
      <c r="S89" s="170">
        <v>0</v>
      </c>
      <c r="T89" s="171">
        <f t="shared" si="3"/>
        <v>0</v>
      </c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R89" s="172" t="s">
        <v>178</v>
      </c>
      <c r="AT89" s="172" t="s">
        <v>173</v>
      </c>
      <c r="AU89" s="172" t="s">
        <v>75</v>
      </c>
      <c r="AY89" s="82" t="s">
        <v>171</v>
      </c>
      <c r="BE89" s="173">
        <f t="shared" si="4"/>
        <v>0</v>
      </c>
      <c r="BF89" s="173">
        <f t="shared" si="5"/>
        <v>0</v>
      </c>
      <c r="BG89" s="173">
        <f t="shared" si="6"/>
        <v>0</v>
      </c>
      <c r="BH89" s="173">
        <f t="shared" si="7"/>
        <v>0</v>
      </c>
      <c r="BI89" s="173">
        <f t="shared" si="8"/>
        <v>0</v>
      </c>
      <c r="BJ89" s="82" t="s">
        <v>179</v>
      </c>
      <c r="BK89" s="173">
        <f t="shared" si="9"/>
        <v>0</v>
      </c>
      <c r="BL89" s="82" t="s">
        <v>178</v>
      </c>
      <c r="BM89" s="172" t="s">
        <v>2622</v>
      </c>
    </row>
    <row r="90" spans="1:65" s="92" customFormat="1" ht="16.5" customHeight="1">
      <c r="A90" s="227"/>
      <c r="B90" s="90"/>
      <c r="C90" s="161" t="s">
        <v>230</v>
      </c>
      <c r="D90" s="161" t="s">
        <v>173</v>
      </c>
      <c r="E90" s="162" t="s">
        <v>2623</v>
      </c>
      <c r="F90" s="163" t="s">
        <v>2624</v>
      </c>
      <c r="G90" s="164" t="s">
        <v>2625</v>
      </c>
      <c r="H90" s="165">
        <v>85</v>
      </c>
      <c r="I90" s="75"/>
      <c r="J90" s="166">
        <f t="shared" si="0"/>
        <v>0</v>
      </c>
      <c r="K90" s="163" t="s">
        <v>3</v>
      </c>
      <c r="L90" s="90"/>
      <c r="M90" s="167" t="s">
        <v>3</v>
      </c>
      <c r="N90" s="168" t="s">
        <v>47</v>
      </c>
      <c r="O90" s="169"/>
      <c r="P90" s="170">
        <f t="shared" si="1"/>
        <v>0</v>
      </c>
      <c r="Q90" s="170">
        <v>0</v>
      </c>
      <c r="R90" s="170">
        <f t="shared" si="2"/>
        <v>0</v>
      </c>
      <c r="S90" s="170">
        <v>0</v>
      </c>
      <c r="T90" s="171">
        <f t="shared" si="3"/>
        <v>0</v>
      </c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R90" s="172" t="s">
        <v>178</v>
      </c>
      <c r="AT90" s="172" t="s">
        <v>173</v>
      </c>
      <c r="AU90" s="172" t="s">
        <v>75</v>
      </c>
      <c r="AY90" s="82" t="s">
        <v>171</v>
      </c>
      <c r="BE90" s="173">
        <f t="shared" si="4"/>
        <v>0</v>
      </c>
      <c r="BF90" s="173">
        <f t="shared" si="5"/>
        <v>0</v>
      </c>
      <c r="BG90" s="173">
        <f t="shared" si="6"/>
        <v>0</v>
      </c>
      <c r="BH90" s="173">
        <f t="shared" si="7"/>
        <v>0</v>
      </c>
      <c r="BI90" s="173">
        <f t="shared" si="8"/>
        <v>0</v>
      </c>
      <c r="BJ90" s="82" t="s">
        <v>179</v>
      </c>
      <c r="BK90" s="173">
        <f t="shared" si="9"/>
        <v>0</v>
      </c>
      <c r="BL90" s="82" t="s">
        <v>178</v>
      </c>
      <c r="BM90" s="172" t="s">
        <v>2626</v>
      </c>
    </row>
    <row r="91" spans="1:65" s="92" customFormat="1" ht="16.5" customHeight="1">
      <c r="A91" s="227"/>
      <c r="B91" s="90"/>
      <c r="C91" s="161" t="s">
        <v>236</v>
      </c>
      <c r="D91" s="161" t="s">
        <v>173</v>
      </c>
      <c r="E91" s="162" t="s">
        <v>2627</v>
      </c>
      <c r="F91" s="163" t="s">
        <v>2628</v>
      </c>
      <c r="G91" s="164" t="s">
        <v>2625</v>
      </c>
      <c r="H91" s="165">
        <v>29</v>
      </c>
      <c r="I91" s="75"/>
      <c r="J91" s="166">
        <f t="shared" si="0"/>
        <v>0</v>
      </c>
      <c r="K91" s="163" t="s">
        <v>3</v>
      </c>
      <c r="L91" s="90"/>
      <c r="M91" s="167" t="s">
        <v>3</v>
      </c>
      <c r="N91" s="168" t="s">
        <v>47</v>
      </c>
      <c r="O91" s="169"/>
      <c r="P91" s="170">
        <f t="shared" si="1"/>
        <v>0</v>
      </c>
      <c r="Q91" s="170">
        <v>0</v>
      </c>
      <c r="R91" s="170">
        <f t="shared" si="2"/>
        <v>0</v>
      </c>
      <c r="S91" s="170">
        <v>0</v>
      </c>
      <c r="T91" s="171">
        <f t="shared" si="3"/>
        <v>0</v>
      </c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R91" s="172" t="s">
        <v>178</v>
      </c>
      <c r="AT91" s="172" t="s">
        <v>173</v>
      </c>
      <c r="AU91" s="172" t="s">
        <v>75</v>
      </c>
      <c r="AY91" s="82" t="s">
        <v>171</v>
      </c>
      <c r="BE91" s="173">
        <f t="shared" si="4"/>
        <v>0</v>
      </c>
      <c r="BF91" s="173">
        <f t="shared" si="5"/>
        <v>0</v>
      </c>
      <c r="BG91" s="173">
        <f t="shared" si="6"/>
        <v>0</v>
      </c>
      <c r="BH91" s="173">
        <f t="shared" si="7"/>
        <v>0</v>
      </c>
      <c r="BI91" s="173">
        <f t="shared" si="8"/>
        <v>0</v>
      </c>
      <c r="BJ91" s="82" t="s">
        <v>179</v>
      </c>
      <c r="BK91" s="173">
        <f t="shared" si="9"/>
        <v>0</v>
      </c>
      <c r="BL91" s="82" t="s">
        <v>178</v>
      </c>
      <c r="BM91" s="172" t="s">
        <v>2629</v>
      </c>
    </row>
    <row r="92" spans="1:65" s="92" customFormat="1" ht="16.5" customHeight="1">
      <c r="A92" s="227"/>
      <c r="B92" s="90"/>
      <c r="C92" s="161" t="s">
        <v>242</v>
      </c>
      <c r="D92" s="161" t="s">
        <v>173</v>
      </c>
      <c r="E92" s="162" t="s">
        <v>2630</v>
      </c>
      <c r="F92" s="163" t="s">
        <v>2631</v>
      </c>
      <c r="G92" s="164" t="s">
        <v>2625</v>
      </c>
      <c r="H92" s="165">
        <v>45</v>
      </c>
      <c r="I92" s="75"/>
      <c r="J92" s="166">
        <f t="shared" si="0"/>
        <v>0</v>
      </c>
      <c r="K92" s="163" t="s">
        <v>3</v>
      </c>
      <c r="L92" s="90"/>
      <c r="M92" s="167" t="s">
        <v>3</v>
      </c>
      <c r="N92" s="168" t="s">
        <v>47</v>
      </c>
      <c r="O92" s="169"/>
      <c r="P92" s="170">
        <f t="shared" si="1"/>
        <v>0</v>
      </c>
      <c r="Q92" s="170">
        <v>0</v>
      </c>
      <c r="R92" s="170">
        <f t="shared" si="2"/>
        <v>0</v>
      </c>
      <c r="S92" s="170">
        <v>0</v>
      </c>
      <c r="T92" s="171">
        <f t="shared" si="3"/>
        <v>0</v>
      </c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R92" s="172" t="s">
        <v>178</v>
      </c>
      <c r="AT92" s="172" t="s">
        <v>173</v>
      </c>
      <c r="AU92" s="172" t="s">
        <v>75</v>
      </c>
      <c r="AY92" s="82" t="s">
        <v>171</v>
      </c>
      <c r="BE92" s="173">
        <f t="shared" si="4"/>
        <v>0</v>
      </c>
      <c r="BF92" s="173">
        <f t="shared" si="5"/>
        <v>0</v>
      </c>
      <c r="BG92" s="173">
        <f t="shared" si="6"/>
        <v>0</v>
      </c>
      <c r="BH92" s="173">
        <f t="shared" si="7"/>
        <v>0</v>
      </c>
      <c r="BI92" s="173">
        <f t="shared" si="8"/>
        <v>0</v>
      </c>
      <c r="BJ92" s="82" t="s">
        <v>179</v>
      </c>
      <c r="BK92" s="173">
        <f t="shared" si="9"/>
        <v>0</v>
      </c>
      <c r="BL92" s="82" t="s">
        <v>178</v>
      </c>
      <c r="BM92" s="172" t="s">
        <v>2632</v>
      </c>
    </row>
    <row r="93" spans="1:65" s="92" customFormat="1" ht="16.5" customHeight="1">
      <c r="A93" s="227"/>
      <c r="B93" s="90"/>
      <c r="C93" s="161" t="s">
        <v>247</v>
      </c>
      <c r="D93" s="161" t="s">
        <v>173</v>
      </c>
      <c r="E93" s="162" t="s">
        <v>2633</v>
      </c>
      <c r="F93" s="163" t="s">
        <v>2634</v>
      </c>
      <c r="G93" s="164" t="s">
        <v>2625</v>
      </c>
      <c r="H93" s="165">
        <v>5</v>
      </c>
      <c r="I93" s="75"/>
      <c r="J93" s="166">
        <f t="shared" si="0"/>
        <v>0</v>
      </c>
      <c r="K93" s="163" t="s">
        <v>3</v>
      </c>
      <c r="L93" s="90"/>
      <c r="M93" s="167" t="s">
        <v>3</v>
      </c>
      <c r="N93" s="168" t="s">
        <v>47</v>
      </c>
      <c r="O93" s="169"/>
      <c r="P93" s="170">
        <f t="shared" si="1"/>
        <v>0</v>
      </c>
      <c r="Q93" s="170">
        <v>0</v>
      </c>
      <c r="R93" s="170">
        <f t="shared" si="2"/>
        <v>0</v>
      </c>
      <c r="S93" s="170">
        <v>0</v>
      </c>
      <c r="T93" s="171">
        <f t="shared" si="3"/>
        <v>0</v>
      </c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R93" s="172" t="s">
        <v>178</v>
      </c>
      <c r="AT93" s="172" t="s">
        <v>173</v>
      </c>
      <c r="AU93" s="172" t="s">
        <v>75</v>
      </c>
      <c r="AY93" s="82" t="s">
        <v>171</v>
      </c>
      <c r="BE93" s="173">
        <f t="shared" si="4"/>
        <v>0</v>
      </c>
      <c r="BF93" s="173">
        <f t="shared" si="5"/>
        <v>0</v>
      </c>
      <c r="BG93" s="173">
        <f t="shared" si="6"/>
        <v>0</v>
      </c>
      <c r="BH93" s="173">
        <f t="shared" si="7"/>
        <v>0</v>
      </c>
      <c r="BI93" s="173">
        <f t="shared" si="8"/>
        <v>0</v>
      </c>
      <c r="BJ93" s="82" t="s">
        <v>179</v>
      </c>
      <c r="BK93" s="173">
        <f t="shared" si="9"/>
        <v>0</v>
      </c>
      <c r="BL93" s="82" t="s">
        <v>178</v>
      </c>
      <c r="BM93" s="172" t="s">
        <v>2635</v>
      </c>
    </row>
    <row r="94" spans="1:65" s="92" customFormat="1" ht="16.5" customHeight="1">
      <c r="A94" s="227"/>
      <c r="B94" s="90"/>
      <c r="C94" s="161" t="s">
        <v>253</v>
      </c>
      <c r="D94" s="161" t="s">
        <v>173</v>
      </c>
      <c r="E94" s="162" t="s">
        <v>2636</v>
      </c>
      <c r="F94" s="163" t="s">
        <v>2637</v>
      </c>
      <c r="G94" s="164" t="s">
        <v>2625</v>
      </c>
      <c r="H94" s="165">
        <v>4</v>
      </c>
      <c r="I94" s="75"/>
      <c r="J94" s="166">
        <f t="shared" si="0"/>
        <v>0</v>
      </c>
      <c r="K94" s="163" t="s">
        <v>3</v>
      </c>
      <c r="L94" s="90"/>
      <c r="M94" s="167" t="s">
        <v>3</v>
      </c>
      <c r="N94" s="168" t="s">
        <v>47</v>
      </c>
      <c r="O94" s="169"/>
      <c r="P94" s="170">
        <f t="shared" si="1"/>
        <v>0</v>
      </c>
      <c r="Q94" s="170">
        <v>0</v>
      </c>
      <c r="R94" s="170">
        <f t="shared" si="2"/>
        <v>0</v>
      </c>
      <c r="S94" s="170">
        <v>0</v>
      </c>
      <c r="T94" s="171">
        <f t="shared" si="3"/>
        <v>0</v>
      </c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R94" s="172" t="s">
        <v>178</v>
      </c>
      <c r="AT94" s="172" t="s">
        <v>173</v>
      </c>
      <c r="AU94" s="172" t="s">
        <v>75</v>
      </c>
      <c r="AY94" s="82" t="s">
        <v>171</v>
      </c>
      <c r="BE94" s="173">
        <f t="shared" si="4"/>
        <v>0</v>
      </c>
      <c r="BF94" s="173">
        <f t="shared" si="5"/>
        <v>0</v>
      </c>
      <c r="BG94" s="173">
        <f t="shared" si="6"/>
        <v>0</v>
      </c>
      <c r="BH94" s="173">
        <f t="shared" si="7"/>
        <v>0</v>
      </c>
      <c r="BI94" s="173">
        <f t="shared" si="8"/>
        <v>0</v>
      </c>
      <c r="BJ94" s="82" t="s">
        <v>179</v>
      </c>
      <c r="BK94" s="173">
        <f t="shared" si="9"/>
        <v>0</v>
      </c>
      <c r="BL94" s="82" t="s">
        <v>178</v>
      </c>
      <c r="BM94" s="172" t="s">
        <v>2638</v>
      </c>
    </row>
    <row r="95" spans="1:65" s="92" customFormat="1" ht="16.5" customHeight="1">
      <c r="A95" s="227"/>
      <c r="B95" s="90"/>
      <c r="C95" s="161" t="s">
        <v>9</v>
      </c>
      <c r="D95" s="161" t="s">
        <v>173</v>
      </c>
      <c r="E95" s="162" t="s">
        <v>2639</v>
      </c>
      <c r="F95" s="163" t="s">
        <v>2640</v>
      </c>
      <c r="G95" s="164" t="s">
        <v>176</v>
      </c>
      <c r="H95" s="165">
        <v>8.6</v>
      </c>
      <c r="I95" s="75"/>
      <c r="J95" s="166">
        <f t="shared" si="0"/>
        <v>0</v>
      </c>
      <c r="K95" s="163" t="s">
        <v>3</v>
      </c>
      <c r="L95" s="90"/>
      <c r="M95" s="167" t="s">
        <v>3</v>
      </c>
      <c r="N95" s="168" t="s">
        <v>47</v>
      </c>
      <c r="O95" s="169"/>
      <c r="P95" s="170">
        <f t="shared" si="1"/>
        <v>0</v>
      </c>
      <c r="Q95" s="170">
        <v>0</v>
      </c>
      <c r="R95" s="170">
        <f t="shared" si="2"/>
        <v>0</v>
      </c>
      <c r="S95" s="170">
        <v>0</v>
      </c>
      <c r="T95" s="171">
        <f t="shared" si="3"/>
        <v>0</v>
      </c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R95" s="172" t="s">
        <v>178</v>
      </c>
      <c r="AT95" s="172" t="s">
        <v>173</v>
      </c>
      <c r="AU95" s="172" t="s">
        <v>75</v>
      </c>
      <c r="AY95" s="82" t="s">
        <v>171</v>
      </c>
      <c r="BE95" s="173">
        <f t="shared" si="4"/>
        <v>0</v>
      </c>
      <c r="BF95" s="173">
        <f t="shared" si="5"/>
        <v>0</v>
      </c>
      <c r="BG95" s="173">
        <f t="shared" si="6"/>
        <v>0</v>
      </c>
      <c r="BH95" s="173">
        <f t="shared" si="7"/>
        <v>0</v>
      </c>
      <c r="BI95" s="173">
        <f t="shared" si="8"/>
        <v>0</v>
      </c>
      <c r="BJ95" s="82" t="s">
        <v>179</v>
      </c>
      <c r="BK95" s="173">
        <f t="shared" si="9"/>
        <v>0</v>
      </c>
      <c r="BL95" s="82" t="s">
        <v>178</v>
      </c>
      <c r="BM95" s="172" t="s">
        <v>2641</v>
      </c>
    </row>
    <row r="96" spans="2:63" s="148" customFormat="1" ht="25.9" customHeight="1">
      <c r="B96" s="149"/>
      <c r="D96" s="150" t="s">
        <v>74</v>
      </c>
      <c r="E96" s="151" t="s">
        <v>179</v>
      </c>
      <c r="F96" s="151" t="s">
        <v>2642</v>
      </c>
      <c r="J96" s="152">
        <f>BK96</f>
        <v>0</v>
      </c>
      <c r="L96" s="149"/>
      <c r="M96" s="153"/>
      <c r="N96" s="154"/>
      <c r="O96" s="154"/>
      <c r="P96" s="155">
        <f>SUM(P97:P101)</f>
        <v>0</v>
      </c>
      <c r="Q96" s="154"/>
      <c r="R96" s="155">
        <f>SUM(R97:R101)</f>
        <v>0</v>
      </c>
      <c r="S96" s="154"/>
      <c r="T96" s="156">
        <f>SUM(T97:T101)</f>
        <v>0</v>
      </c>
      <c r="AR96" s="150" t="s">
        <v>83</v>
      </c>
      <c r="AT96" s="157" t="s">
        <v>74</v>
      </c>
      <c r="AU96" s="157" t="s">
        <v>75</v>
      </c>
      <c r="AY96" s="150" t="s">
        <v>171</v>
      </c>
      <c r="BK96" s="158">
        <f>SUM(BK97:BK101)</f>
        <v>0</v>
      </c>
    </row>
    <row r="97" spans="1:65" s="92" customFormat="1" ht="16.5" customHeight="1">
      <c r="A97" s="227"/>
      <c r="B97" s="90"/>
      <c r="C97" s="161" t="s">
        <v>261</v>
      </c>
      <c r="D97" s="161" t="s">
        <v>173</v>
      </c>
      <c r="E97" s="162" t="s">
        <v>2643</v>
      </c>
      <c r="F97" s="163" t="s">
        <v>2644</v>
      </c>
      <c r="G97" s="164" t="s">
        <v>1635</v>
      </c>
      <c r="H97" s="165">
        <v>1</v>
      </c>
      <c r="I97" s="75"/>
      <c r="J97" s="166">
        <f>ROUND(I97*H97,2)</f>
        <v>0</v>
      </c>
      <c r="K97" s="163" t="s">
        <v>3</v>
      </c>
      <c r="L97" s="90"/>
      <c r="M97" s="167" t="s">
        <v>3</v>
      </c>
      <c r="N97" s="168" t="s">
        <v>47</v>
      </c>
      <c r="O97" s="169"/>
      <c r="P97" s="170">
        <f>O97*H97</f>
        <v>0</v>
      </c>
      <c r="Q97" s="170">
        <v>0</v>
      </c>
      <c r="R97" s="170">
        <f>Q97*H97</f>
        <v>0</v>
      </c>
      <c r="S97" s="170">
        <v>0</v>
      </c>
      <c r="T97" s="171">
        <f>S97*H97</f>
        <v>0</v>
      </c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R97" s="172" t="s">
        <v>178</v>
      </c>
      <c r="AT97" s="172" t="s">
        <v>173</v>
      </c>
      <c r="AU97" s="172" t="s">
        <v>83</v>
      </c>
      <c r="AY97" s="82" t="s">
        <v>171</v>
      </c>
      <c r="BE97" s="173">
        <f>IF(N97="základní",J97,0)</f>
        <v>0</v>
      </c>
      <c r="BF97" s="173">
        <f>IF(N97="snížená",J97,0)</f>
        <v>0</v>
      </c>
      <c r="BG97" s="173">
        <f>IF(N97="zákl. přenesená",J97,0)</f>
        <v>0</v>
      </c>
      <c r="BH97" s="173">
        <f>IF(N97="sníž. přenesená",J97,0)</f>
        <v>0</v>
      </c>
      <c r="BI97" s="173">
        <f>IF(N97="nulová",J97,0)</f>
        <v>0</v>
      </c>
      <c r="BJ97" s="82" t="s">
        <v>179</v>
      </c>
      <c r="BK97" s="173">
        <f>ROUND(I97*H97,2)</f>
        <v>0</v>
      </c>
      <c r="BL97" s="82" t="s">
        <v>178</v>
      </c>
      <c r="BM97" s="172" t="s">
        <v>2645</v>
      </c>
    </row>
    <row r="98" spans="1:65" s="92" customFormat="1" ht="16.5" customHeight="1">
      <c r="A98" s="227"/>
      <c r="B98" s="90"/>
      <c r="C98" s="161" t="s">
        <v>265</v>
      </c>
      <c r="D98" s="161" t="s">
        <v>173</v>
      </c>
      <c r="E98" s="162" t="s">
        <v>2646</v>
      </c>
      <c r="F98" s="163" t="s">
        <v>2647</v>
      </c>
      <c r="G98" s="164" t="s">
        <v>1635</v>
      </c>
      <c r="H98" s="165">
        <v>1</v>
      </c>
      <c r="I98" s="75"/>
      <c r="J98" s="166">
        <f>ROUND(I98*H98,2)</f>
        <v>0</v>
      </c>
      <c r="K98" s="163" t="s">
        <v>3</v>
      </c>
      <c r="L98" s="90"/>
      <c r="M98" s="167" t="s">
        <v>3</v>
      </c>
      <c r="N98" s="168" t="s">
        <v>47</v>
      </c>
      <c r="O98" s="169"/>
      <c r="P98" s="170">
        <f>O98*H98</f>
        <v>0</v>
      </c>
      <c r="Q98" s="170">
        <v>0</v>
      </c>
      <c r="R98" s="170">
        <f>Q98*H98</f>
        <v>0</v>
      </c>
      <c r="S98" s="170">
        <v>0</v>
      </c>
      <c r="T98" s="171">
        <f>S98*H98</f>
        <v>0</v>
      </c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R98" s="172" t="s">
        <v>178</v>
      </c>
      <c r="AT98" s="172" t="s">
        <v>173</v>
      </c>
      <c r="AU98" s="172" t="s">
        <v>83</v>
      </c>
      <c r="AY98" s="82" t="s">
        <v>171</v>
      </c>
      <c r="BE98" s="173">
        <f>IF(N98="základní",J98,0)</f>
        <v>0</v>
      </c>
      <c r="BF98" s="173">
        <f>IF(N98="snížená",J98,0)</f>
        <v>0</v>
      </c>
      <c r="BG98" s="173">
        <f>IF(N98="zákl. přenesená",J98,0)</f>
        <v>0</v>
      </c>
      <c r="BH98" s="173">
        <f>IF(N98="sníž. přenesená",J98,0)</f>
        <v>0</v>
      </c>
      <c r="BI98" s="173">
        <f>IF(N98="nulová",J98,0)</f>
        <v>0</v>
      </c>
      <c r="BJ98" s="82" t="s">
        <v>179</v>
      </c>
      <c r="BK98" s="173">
        <f>ROUND(I98*H98,2)</f>
        <v>0</v>
      </c>
      <c r="BL98" s="82" t="s">
        <v>178</v>
      </c>
      <c r="BM98" s="172" t="s">
        <v>2648</v>
      </c>
    </row>
    <row r="99" spans="1:65" s="92" customFormat="1" ht="16.5" customHeight="1">
      <c r="A99" s="227"/>
      <c r="B99" s="90"/>
      <c r="C99" s="161" t="s">
        <v>269</v>
      </c>
      <c r="D99" s="161" t="s">
        <v>173</v>
      </c>
      <c r="E99" s="162" t="s">
        <v>2649</v>
      </c>
      <c r="F99" s="163" t="s">
        <v>2650</v>
      </c>
      <c r="G99" s="164" t="s">
        <v>1635</v>
      </c>
      <c r="H99" s="165">
        <v>1</v>
      </c>
      <c r="I99" s="75"/>
      <c r="J99" s="166">
        <f>ROUND(I99*H99,2)</f>
        <v>0</v>
      </c>
      <c r="K99" s="163" t="s">
        <v>3</v>
      </c>
      <c r="L99" s="90"/>
      <c r="M99" s="167" t="s">
        <v>3</v>
      </c>
      <c r="N99" s="168" t="s">
        <v>47</v>
      </c>
      <c r="O99" s="169"/>
      <c r="P99" s="170">
        <f>O99*H99</f>
        <v>0</v>
      </c>
      <c r="Q99" s="170">
        <v>0</v>
      </c>
      <c r="R99" s="170">
        <f>Q99*H99</f>
        <v>0</v>
      </c>
      <c r="S99" s="170">
        <v>0</v>
      </c>
      <c r="T99" s="171">
        <f>S99*H99</f>
        <v>0</v>
      </c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R99" s="172" t="s">
        <v>178</v>
      </c>
      <c r="AT99" s="172" t="s">
        <v>173</v>
      </c>
      <c r="AU99" s="172" t="s">
        <v>83</v>
      </c>
      <c r="AY99" s="82" t="s">
        <v>171</v>
      </c>
      <c r="BE99" s="173">
        <f>IF(N99="základní",J99,0)</f>
        <v>0</v>
      </c>
      <c r="BF99" s="173">
        <f>IF(N99="snížená",J99,0)</f>
        <v>0</v>
      </c>
      <c r="BG99" s="173">
        <f>IF(N99="zákl. přenesená",J99,0)</f>
        <v>0</v>
      </c>
      <c r="BH99" s="173">
        <f>IF(N99="sníž. přenesená",J99,0)</f>
        <v>0</v>
      </c>
      <c r="BI99" s="173">
        <f>IF(N99="nulová",J99,0)</f>
        <v>0</v>
      </c>
      <c r="BJ99" s="82" t="s">
        <v>179</v>
      </c>
      <c r="BK99" s="173">
        <f>ROUND(I99*H99,2)</f>
        <v>0</v>
      </c>
      <c r="BL99" s="82" t="s">
        <v>178</v>
      </c>
      <c r="BM99" s="172" t="s">
        <v>2651</v>
      </c>
    </row>
    <row r="100" spans="1:65" s="92" customFormat="1" ht="16.5" customHeight="1">
      <c r="A100" s="227"/>
      <c r="B100" s="90"/>
      <c r="C100" s="161" t="s">
        <v>274</v>
      </c>
      <c r="D100" s="161" t="s">
        <v>173</v>
      </c>
      <c r="E100" s="162" t="s">
        <v>2652</v>
      </c>
      <c r="F100" s="163" t="s">
        <v>2653</v>
      </c>
      <c r="G100" s="164" t="s">
        <v>1635</v>
      </c>
      <c r="H100" s="165">
        <v>1</v>
      </c>
      <c r="I100" s="75"/>
      <c r="J100" s="166">
        <f>ROUND(I100*H100,2)</f>
        <v>0</v>
      </c>
      <c r="K100" s="163" t="s">
        <v>3</v>
      </c>
      <c r="L100" s="90"/>
      <c r="M100" s="167" t="s">
        <v>3</v>
      </c>
      <c r="N100" s="168" t="s">
        <v>47</v>
      </c>
      <c r="O100" s="169"/>
      <c r="P100" s="170">
        <f>O100*H100</f>
        <v>0</v>
      </c>
      <c r="Q100" s="170">
        <v>0</v>
      </c>
      <c r="R100" s="170">
        <f>Q100*H100</f>
        <v>0</v>
      </c>
      <c r="S100" s="170">
        <v>0</v>
      </c>
      <c r="T100" s="171">
        <f>S100*H100</f>
        <v>0</v>
      </c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R100" s="172" t="s">
        <v>178</v>
      </c>
      <c r="AT100" s="172" t="s">
        <v>173</v>
      </c>
      <c r="AU100" s="172" t="s">
        <v>83</v>
      </c>
      <c r="AY100" s="82" t="s">
        <v>171</v>
      </c>
      <c r="BE100" s="173">
        <f>IF(N100="základní",J100,0)</f>
        <v>0</v>
      </c>
      <c r="BF100" s="173">
        <f>IF(N100="snížená",J100,0)</f>
        <v>0</v>
      </c>
      <c r="BG100" s="173">
        <f>IF(N100="zákl. přenesená",J100,0)</f>
        <v>0</v>
      </c>
      <c r="BH100" s="173">
        <f>IF(N100="sníž. přenesená",J100,0)</f>
        <v>0</v>
      </c>
      <c r="BI100" s="173">
        <f>IF(N100="nulová",J100,0)</f>
        <v>0</v>
      </c>
      <c r="BJ100" s="82" t="s">
        <v>179</v>
      </c>
      <c r="BK100" s="173">
        <f>ROUND(I100*H100,2)</f>
        <v>0</v>
      </c>
      <c r="BL100" s="82" t="s">
        <v>178</v>
      </c>
      <c r="BM100" s="172" t="s">
        <v>2654</v>
      </c>
    </row>
    <row r="101" spans="1:65" s="92" customFormat="1" ht="16.5" customHeight="1">
      <c r="A101" s="227"/>
      <c r="B101" s="90"/>
      <c r="C101" s="161" t="s">
        <v>277</v>
      </c>
      <c r="D101" s="161" t="s">
        <v>173</v>
      </c>
      <c r="E101" s="162" t="s">
        <v>2655</v>
      </c>
      <c r="F101" s="163" t="s">
        <v>2656</v>
      </c>
      <c r="G101" s="164" t="s">
        <v>1635</v>
      </c>
      <c r="H101" s="165">
        <v>1</v>
      </c>
      <c r="I101" s="75"/>
      <c r="J101" s="166">
        <f>ROUND(I101*H101,2)</f>
        <v>0</v>
      </c>
      <c r="K101" s="163" t="s">
        <v>3</v>
      </c>
      <c r="L101" s="90"/>
      <c r="M101" s="222" t="s">
        <v>3</v>
      </c>
      <c r="N101" s="223" t="s">
        <v>47</v>
      </c>
      <c r="O101" s="224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R101" s="172" t="s">
        <v>178</v>
      </c>
      <c r="AT101" s="172" t="s">
        <v>173</v>
      </c>
      <c r="AU101" s="172" t="s">
        <v>83</v>
      </c>
      <c r="AY101" s="82" t="s">
        <v>171</v>
      </c>
      <c r="BE101" s="173">
        <f>IF(N101="základní",J101,0)</f>
        <v>0</v>
      </c>
      <c r="BF101" s="173">
        <f>IF(N101="snížená",J101,0)</f>
        <v>0</v>
      </c>
      <c r="BG101" s="173">
        <f>IF(N101="zákl. přenesená",J101,0)</f>
        <v>0</v>
      </c>
      <c r="BH101" s="173">
        <f>IF(N101="sníž. přenesená",J101,0)</f>
        <v>0</v>
      </c>
      <c r="BI101" s="173">
        <f>IF(N101="nulová",J101,0)</f>
        <v>0</v>
      </c>
      <c r="BJ101" s="82" t="s">
        <v>179</v>
      </c>
      <c r="BK101" s="173">
        <f>ROUND(I101*H101,2)</f>
        <v>0</v>
      </c>
      <c r="BL101" s="82" t="s">
        <v>178</v>
      </c>
      <c r="BM101" s="172" t="s">
        <v>2657</v>
      </c>
    </row>
    <row r="102" spans="1:31" s="92" customFormat="1" ht="6.95" customHeight="1">
      <c r="A102" s="227"/>
      <c r="B102" s="113"/>
      <c r="C102" s="114"/>
      <c r="D102" s="114"/>
      <c r="E102" s="114"/>
      <c r="F102" s="114"/>
      <c r="G102" s="114"/>
      <c r="H102" s="114"/>
      <c r="I102" s="114"/>
      <c r="J102" s="114"/>
      <c r="K102" s="114"/>
      <c r="L102" s="90"/>
      <c r="M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</row>
  </sheetData>
  <sheetProtection password="E886" sheet="1" objects="1" scenarios="1"/>
  <autoFilter ref="C79:K101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7"/>
  <sheetViews>
    <sheetView showGridLines="0" workbookViewId="0" topLeftCell="A1">
      <selection activeCell="I119" sqref="I119"/>
    </sheetView>
  </sheetViews>
  <sheetFormatPr defaultColWidth="9.140625" defaultRowHeight="12"/>
  <cols>
    <col min="1" max="1" width="8.28125" style="229" customWidth="1"/>
    <col min="2" max="2" width="1.1484375" style="229" customWidth="1"/>
    <col min="3" max="3" width="4.140625" style="229" customWidth="1"/>
    <col min="4" max="4" width="4.28125" style="229" customWidth="1"/>
    <col min="5" max="5" width="17.140625" style="229" customWidth="1"/>
    <col min="6" max="6" width="100.8515625" style="229" customWidth="1"/>
    <col min="7" max="7" width="7.421875" style="229" customWidth="1"/>
    <col min="8" max="8" width="14.00390625" style="229" customWidth="1"/>
    <col min="9" max="9" width="15.8515625" style="229" customWidth="1"/>
    <col min="10" max="11" width="22.28125" style="229" customWidth="1"/>
    <col min="12" max="12" width="9.28125" style="229" customWidth="1"/>
    <col min="13" max="13" width="10.8515625" style="229" hidden="1" customWidth="1"/>
    <col min="14" max="14" width="9.28125" style="229" hidden="1" customWidth="1"/>
    <col min="15" max="20" width="14.140625" style="229" hidden="1" customWidth="1"/>
    <col min="21" max="21" width="16.28125" style="229" hidden="1" customWidth="1"/>
    <col min="22" max="22" width="12.28125" style="229" customWidth="1"/>
    <col min="23" max="23" width="16.28125" style="229" customWidth="1"/>
    <col min="24" max="24" width="12.28125" style="229" customWidth="1"/>
    <col min="25" max="25" width="15.00390625" style="229" customWidth="1"/>
    <col min="26" max="26" width="11.00390625" style="229" customWidth="1"/>
    <col min="27" max="27" width="15.00390625" style="229" customWidth="1"/>
    <col min="28" max="28" width="16.28125" style="229" customWidth="1"/>
    <col min="29" max="29" width="11.00390625" style="229" customWidth="1"/>
    <col min="30" max="30" width="15.00390625" style="229" customWidth="1"/>
    <col min="31" max="31" width="16.28125" style="229" customWidth="1"/>
    <col min="32" max="43" width="9.28125" style="229" customWidth="1"/>
    <col min="44" max="65" width="9.28125" style="229" hidden="1" customWidth="1"/>
    <col min="66" max="16384" width="9.28125" style="229" customWidth="1"/>
  </cols>
  <sheetData>
    <row r="1" ht="12"/>
    <row r="2" spans="12:56" ht="36.95" customHeight="1">
      <c r="L2" s="375" t="s">
        <v>6</v>
      </c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82" t="s">
        <v>96</v>
      </c>
      <c r="AZ2" s="232" t="s">
        <v>2658</v>
      </c>
      <c r="BA2" s="232" t="s">
        <v>3</v>
      </c>
      <c r="BB2" s="232" t="s">
        <v>3</v>
      </c>
      <c r="BC2" s="232" t="s">
        <v>2659</v>
      </c>
      <c r="BD2" s="232" t="s">
        <v>179</v>
      </c>
    </row>
    <row r="3" spans="2:56" ht="6.95" customHeight="1">
      <c r="B3" s="83"/>
      <c r="C3" s="84"/>
      <c r="D3" s="84"/>
      <c r="E3" s="84"/>
      <c r="F3" s="84"/>
      <c r="G3" s="84"/>
      <c r="H3" s="84"/>
      <c r="I3" s="84"/>
      <c r="J3" s="84"/>
      <c r="K3" s="84"/>
      <c r="L3" s="85"/>
      <c r="AT3" s="82" t="s">
        <v>83</v>
      </c>
      <c r="AZ3" s="232" t="s">
        <v>2660</v>
      </c>
      <c r="BA3" s="232" t="s">
        <v>3</v>
      </c>
      <c r="BB3" s="232" t="s">
        <v>3</v>
      </c>
      <c r="BC3" s="232" t="s">
        <v>2661</v>
      </c>
      <c r="BD3" s="232" t="s">
        <v>179</v>
      </c>
    </row>
    <row r="4" spans="2:56" ht="24.95" customHeight="1">
      <c r="B4" s="85"/>
      <c r="D4" s="86" t="s">
        <v>127</v>
      </c>
      <c r="L4" s="85"/>
      <c r="M4" s="87" t="s">
        <v>11</v>
      </c>
      <c r="AT4" s="82" t="s">
        <v>4</v>
      </c>
      <c r="AZ4" s="232" t="s">
        <v>2662</v>
      </c>
      <c r="BA4" s="232" t="s">
        <v>3</v>
      </c>
      <c r="BB4" s="232" t="s">
        <v>3</v>
      </c>
      <c r="BC4" s="232" t="s">
        <v>2663</v>
      </c>
      <c r="BD4" s="232" t="s">
        <v>179</v>
      </c>
    </row>
    <row r="5" spans="2:56" ht="6.95" customHeight="1">
      <c r="B5" s="85"/>
      <c r="L5" s="85"/>
      <c r="AZ5" s="232" t="s">
        <v>2664</v>
      </c>
      <c r="BA5" s="232" t="s">
        <v>3</v>
      </c>
      <c r="BB5" s="232" t="s">
        <v>3</v>
      </c>
      <c r="BC5" s="232" t="s">
        <v>2665</v>
      </c>
      <c r="BD5" s="232" t="s">
        <v>179</v>
      </c>
    </row>
    <row r="6" spans="2:56" ht="12" customHeight="1">
      <c r="B6" s="85"/>
      <c r="D6" s="228" t="s">
        <v>17</v>
      </c>
      <c r="L6" s="85"/>
      <c r="AZ6" s="232" t="s">
        <v>2666</v>
      </c>
      <c r="BA6" s="232" t="s">
        <v>3</v>
      </c>
      <c r="BB6" s="232" t="s">
        <v>3</v>
      </c>
      <c r="BC6" s="232" t="s">
        <v>2667</v>
      </c>
      <c r="BD6" s="232" t="s">
        <v>179</v>
      </c>
    </row>
    <row r="7" spans="2:56" ht="16.5" customHeight="1">
      <c r="B7" s="85"/>
      <c r="E7" s="373" t="str">
        <f>'Rekapitulace stavby'!K6</f>
        <v>Domov ve Věži - Komunitní bydlení II</v>
      </c>
      <c r="F7" s="374"/>
      <c r="G7" s="374"/>
      <c r="H7" s="374"/>
      <c r="L7" s="85"/>
      <c r="AZ7" s="232" t="s">
        <v>2668</v>
      </c>
      <c r="BA7" s="232" t="s">
        <v>3</v>
      </c>
      <c r="BB7" s="232" t="s">
        <v>3</v>
      </c>
      <c r="BC7" s="232" t="s">
        <v>2669</v>
      </c>
      <c r="BD7" s="232" t="s">
        <v>179</v>
      </c>
    </row>
    <row r="8" spans="1:56" s="92" customFormat="1" ht="12" customHeight="1">
      <c r="A8" s="227"/>
      <c r="B8" s="90"/>
      <c r="C8" s="227"/>
      <c r="D8" s="228" t="s">
        <v>128</v>
      </c>
      <c r="E8" s="227"/>
      <c r="F8" s="227"/>
      <c r="G8" s="227"/>
      <c r="H8" s="227"/>
      <c r="I8" s="227"/>
      <c r="J8" s="227"/>
      <c r="K8" s="227"/>
      <c r="L8" s="91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Z8" s="232" t="s">
        <v>2670</v>
      </c>
      <c r="BA8" s="232" t="s">
        <v>3</v>
      </c>
      <c r="BB8" s="232" t="s">
        <v>3</v>
      </c>
      <c r="BC8" s="232" t="s">
        <v>2671</v>
      </c>
      <c r="BD8" s="232" t="s">
        <v>179</v>
      </c>
    </row>
    <row r="9" spans="1:31" s="92" customFormat="1" ht="16.5" customHeight="1">
      <c r="A9" s="227"/>
      <c r="B9" s="90"/>
      <c r="C9" s="227"/>
      <c r="D9" s="227"/>
      <c r="E9" s="371" t="s">
        <v>2672</v>
      </c>
      <c r="F9" s="372"/>
      <c r="G9" s="372"/>
      <c r="H9" s="372"/>
      <c r="I9" s="227"/>
      <c r="J9" s="227"/>
      <c r="K9" s="227"/>
      <c r="L9" s="91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</row>
    <row r="10" spans="1:31" s="92" customFormat="1" ht="12">
      <c r="A10" s="227"/>
      <c r="B10" s="90"/>
      <c r="C10" s="227"/>
      <c r="D10" s="227"/>
      <c r="E10" s="227"/>
      <c r="F10" s="227"/>
      <c r="G10" s="227"/>
      <c r="H10" s="227"/>
      <c r="I10" s="227"/>
      <c r="J10" s="227"/>
      <c r="K10" s="227"/>
      <c r="L10" s="91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</row>
    <row r="11" spans="1:31" s="92" customFormat="1" ht="12" customHeight="1">
      <c r="A11" s="227"/>
      <c r="B11" s="90"/>
      <c r="C11" s="227"/>
      <c r="D11" s="228" t="s">
        <v>19</v>
      </c>
      <c r="E11" s="227"/>
      <c r="F11" s="93" t="s">
        <v>3</v>
      </c>
      <c r="G11" s="227"/>
      <c r="H11" s="227"/>
      <c r="I11" s="228" t="s">
        <v>20</v>
      </c>
      <c r="J11" s="93" t="s">
        <v>3</v>
      </c>
      <c r="K11" s="227"/>
      <c r="L11" s="91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</row>
    <row r="12" spans="1:31" s="92" customFormat="1" ht="12" customHeight="1">
      <c r="A12" s="227"/>
      <c r="B12" s="90"/>
      <c r="C12" s="227"/>
      <c r="D12" s="228" t="s">
        <v>21</v>
      </c>
      <c r="E12" s="227"/>
      <c r="F12" s="93" t="s">
        <v>22</v>
      </c>
      <c r="G12" s="227"/>
      <c r="H12" s="227"/>
      <c r="I12" s="228" t="s">
        <v>23</v>
      </c>
      <c r="J12" s="94">
        <f>'Rekapitulace stavby'!AN8</f>
        <v>44315</v>
      </c>
      <c r="K12" s="227"/>
      <c r="L12" s="91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</row>
    <row r="13" spans="1:31" s="92" customFormat="1" ht="10.9" customHeight="1">
      <c r="A13" s="227"/>
      <c r="B13" s="90"/>
      <c r="C13" s="227"/>
      <c r="D13" s="227"/>
      <c r="E13" s="227"/>
      <c r="F13" s="227"/>
      <c r="G13" s="227"/>
      <c r="H13" s="227"/>
      <c r="I13" s="227"/>
      <c r="J13" s="227"/>
      <c r="K13" s="227"/>
      <c r="L13" s="91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</row>
    <row r="14" spans="1:31" s="92" customFormat="1" ht="12" customHeight="1">
      <c r="A14" s="227"/>
      <c r="B14" s="90"/>
      <c r="C14" s="227"/>
      <c r="D14" s="228" t="s">
        <v>24</v>
      </c>
      <c r="E14" s="227"/>
      <c r="F14" s="227"/>
      <c r="G14" s="227"/>
      <c r="H14" s="227"/>
      <c r="I14" s="228" t="s">
        <v>25</v>
      </c>
      <c r="J14" s="93" t="s">
        <v>26</v>
      </c>
      <c r="K14" s="227"/>
      <c r="L14" s="91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</row>
    <row r="15" spans="1:31" s="92" customFormat="1" ht="18" customHeight="1">
      <c r="A15" s="227"/>
      <c r="B15" s="90"/>
      <c r="C15" s="227"/>
      <c r="D15" s="227"/>
      <c r="E15" s="93" t="s">
        <v>27</v>
      </c>
      <c r="F15" s="227"/>
      <c r="G15" s="227"/>
      <c r="H15" s="227"/>
      <c r="I15" s="228" t="s">
        <v>28</v>
      </c>
      <c r="J15" s="93" t="s">
        <v>29</v>
      </c>
      <c r="K15" s="227"/>
      <c r="L15" s="91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</row>
    <row r="16" spans="1:31" s="92" customFormat="1" ht="6.95" customHeight="1">
      <c r="A16" s="227"/>
      <c r="B16" s="90"/>
      <c r="C16" s="227"/>
      <c r="D16" s="227"/>
      <c r="E16" s="227"/>
      <c r="F16" s="227"/>
      <c r="G16" s="227"/>
      <c r="H16" s="227"/>
      <c r="I16" s="227"/>
      <c r="J16" s="227"/>
      <c r="K16" s="227"/>
      <c r="L16" s="91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</row>
    <row r="17" spans="1:31" s="92" customFormat="1" ht="12" customHeight="1">
      <c r="A17" s="227"/>
      <c r="B17" s="90"/>
      <c r="C17" s="227"/>
      <c r="D17" s="228" t="s">
        <v>30</v>
      </c>
      <c r="E17" s="227"/>
      <c r="F17" s="227"/>
      <c r="G17" s="227"/>
      <c r="H17" s="227"/>
      <c r="I17" s="228" t="s">
        <v>25</v>
      </c>
      <c r="J17" s="230" t="str">
        <f>'Rekapitulace stavby'!AN13</f>
        <v>Vyplň údaj</v>
      </c>
      <c r="K17" s="227"/>
      <c r="L17" s="91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</row>
    <row r="18" spans="1:31" s="92" customFormat="1" ht="18" customHeight="1">
      <c r="A18" s="227"/>
      <c r="B18" s="90"/>
      <c r="C18" s="227"/>
      <c r="D18" s="227"/>
      <c r="E18" s="377" t="str">
        <f>'Rekapitulace stavby'!E14</f>
        <v>Vyplň údaj</v>
      </c>
      <c r="F18" s="378"/>
      <c r="G18" s="378"/>
      <c r="H18" s="378"/>
      <c r="I18" s="228" t="s">
        <v>28</v>
      </c>
      <c r="J18" s="230" t="str">
        <f>'Rekapitulace stavby'!AN14</f>
        <v>Vyplň údaj</v>
      </c>
      <c r="K18" s="227"/>
      <c r="L18" s="91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</row>
    <row r="19" spans="1:31" s="92" customFormat="1" ht="6.95" customHeight="1">
      <c r="A19" s="227"/>
      <c r="B19" s="90"/>
      <c r="C19" s="227"/>
      <c r="D19" s="227"/>
      <c r="E19" s="227"/>
      <c r="F19" s="227"/>
      <c r="G19" s="227"/>
      <c r="H19" s="227"/>
      <c r="I19" s="227"/>
      <c r="J19" s="227"/>
      <c r="K19" s="227"/>
      <c r="L19" s="91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</row>
    <row r="20" spans="1:31" s="92" customFormat="1" ht="12" customHeight="1">
      <c r="A20" s="227"/>
      <c r="B20" s="90"/>
      <c r="C20" s="227"/>
      <c r="D20" s="228" t="s">
        <v>32</v>
      </c>
      <c r="E20" s="227"/>
      <c r="F20" s="227"/>
      <c r="G20" s="227"/>
      <c r="H20" s="227"/>
      <c r="I20" s="228" t="s">
        <v>25</v>
      </c>
      <c r="J20" s="93" t="s">
        <v>33</v>
      </c>
      <c r="K20" s="227"/>
      <c r="L20" s="91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</row>
    <row r="21" spans="1:31" s="92" customFormat="1" ht="18" customHeight="1">
      <c r="A21" s="227"/>
      <c r="B21" s="90"/>
      <c r="C21" s="227"/>
      <c r="D21" s="227"/>
      <c r="E21" s="93" t="s">
        <v>34</v>
      </c>
      <c r="F21" s="227"/>
      <c r="G21" s="227"/>
      <c r="H21" s="227"/>
      <c r="I21" s="228" t="s">
        <v>28</v>
      </c>
      <c r="J21" s="93" t="s">
        <v>35</v>
      </c>
      <c r="K21" s="227"/>
      <c r="L21" s="91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</row>
    <row r="22" spans="1:31" s="92" customFormat="1" ht="6.95" customHeight="1">
      <c r="A22" s="227"/>
      <c r="B22" s="90"/>
      <c r="C22" s="227"/>
      <c r="D22" s="227"/>
      <c r="E22" s="227"/>
      <c r="F22" s="227"/>
      <c r="G22" s="227"/>
      <c r="H22" s="227"/>
      <c r="I22" s="227"/>
      <c r="J22" s="227"/>
      <c r="K22" s="227"/>
      <c r="L22" s="91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</row>
    <row r="23" spans="1:31" s="92" customFormat="1" ht="12" customHeight="1">
      <c r="A23" s="227"/>
      <c r="B23" s="90"/>
      <c r="C23" s="227"/>
      <c r="D23" s="228" t="s">
        <v>37</v>
      </c>
      <c r="E23" s="227"/>
      <c r="F23" s="227"/>
      <c r="G23" s="227"/>
      <c r="H23" s="227"/>
      <c r="I23" s="228" t="s">
        <v>25</v>
      </c>
      <c r="J23" s="93" t="str">
        <f>IF('Rekapitulace stavby'!AN19="","",'Rekapitulace stavby'!AN19)</f>
        <v/>
      </c>
      <c r="K23" s="227"/>
      <c r="L23" s="91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</row>
    <row r="24" spans="1:31" s="92" customFormat="1" ht="18" customHeight="1">
      <c r="A24" s="227"/>
      <c r="B24" s="90"/>
      <c r="C24" s="227"/>
      <c r="D24" s="227"/>
      <c r="E24" s="93" t="str">
        <f>IF('Rekapitulace stavby'!E20="","",'Rekapitulace stavby'!E20)</f>
        <v xml:space="preserve"> </v>
      </c>
      <c r="F24" s="227"/>
      <c r="G24" s="227"/>
      <c r="H24" s="227"/>
      <c r="I24" s="228" t="s">
        <v>28</v>
      </c>
      <c r="J24" s="93" t="str">
        <f>IF('Rekapitulace stavby'!AN20="","",'Rekapitulace stavby'!AN20)</f>
        <v/>
      </c>
      <c r="K24" s="227"/>
      <c r="L24" s="91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</row>
    <row r="25" spans="1:31" s="92" customFormat="1" ht="6.95" customHeight="1">
      <c r="A25" s="227"/>
      <c r="B25" s="90"/>
      <c r="C25" s="227"/>
      <c r="D25" s="227"/>
      <c r="E25" s="227"/>
      <c r="F25" s="227"/>
      <c r="G25" s="227"/>
      <c r="H25" s="227"/>
      <c r="I25" s="227"/>
      <c r="J25" s="227"/>
      <c r="K25" s="227"/>
      <c r="L25" s="91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</row>
    <row r="26" spans="1:31" s="92" customFormat="1" ht="12" customHeight="1">
      <c r="A26" s="227"/>
      <c r="B26" s="90"/>
      <c r="C26" s="227"/>
      <c r="D26" s="228" t="s">
        <v>39</v>
      </c>
      <c r="E26" s="227"/>
      <c r="F26" s="227"/>
      <c r="G26" s="227"/>
      <c r="H26" s="227"/>
      <c r="I26" s="227"/>
      <c r="J26" s="227"/>
      <c r="K26" s="227"/>
      <c r="L26" s="91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</row>
    <row r="27" spans="1:31" s="98" customFormat="1" ht="16.5" customHeight="1">
      <c r="A27" s="95"/>
      <c r="B27" s="96"/>
      <c r="C27" s="95"/>
      <c r="D27" s="95"/>
      <c r="E27" s="379" t="s">
        <v>3</v>
      </c>
      <c r="F27" s="379"/>
      <c r="G27" s="379"/>
      <c r="H27" s="37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92" customFormat="1" ht="6.95" customHeight="1">
      <c r="A28" s="227"/>
      <c r="B28" s="90"/>
      <c r="C28" s="227"/>
      <c r="D28" s="227"/>
      <c r="E28" s="227"/>
      <c r="F28" s="227"/>
      <c r="G28" s="227"/>
      <c r="H28" s="227"/>
      <c r="I28" s="227"/>
      <c r="J28" s="227"/>
      <c r="K28" s="227"/>
      <c r="L28" s="91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</row>
    <row r="29" spans="1:31" s="92" customFormat="1" ht="6.95" customHeight="1">
      <c r="A29" s="227"/>
      <c r="B29" s="90"/>
      <c r="C29" s="227"/>
      <c r="D29" s="99"/>
      <c r="E29" s="99"/>
      <c r="F29" s="99"/>
      <c r="G29" s="99"/>
      <c r="H29" s="99"/>
      <c r="I29" s="99"/>
      <c r="J29" s="99"/>
      <c r="K29" s="99"/>
      <c r="L29" s="91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</row>
    <row r="30" spans="1:31" s="92" customFormat="1" ht="25.35" customHeight="1">
      <c r="A30" s="227"/>
      <c r="B30" s="90"/>
      <c r="C30" s="227"/>
      <c r="D30" s="100" t="s">
        <v>41</v>
      </c>
      <c r="E30" s="227"/>
      <c r="F30" s="227"/>
      <c r="G30" s="227"/>
      <c r="H30" s="227"/>
      <c r="I30" s="227"/>
      <c r="J30" s="101">
        <f>ROUND(J97,2)</f>
        <v>0</v>
      </c>
      <c r="K30" s="227"/>
      <c r="L30" s="91"/>
      <c r="S30" s="227"/>
      <c r="T30" s="227"/>
      <c r="U30" s="227"/>
      <c r="V30" s="227"/>
      <c r="W30" s="227"/>
      <c r="X30" s="79"/>
      <c r="Y30" s="227"/>
      <c r="Z30" s="227"/>
      <c r="AA30" s="227"/>
      <c r="AB30" s="227"/>
      <c r="AC30" s="227"/>
      <c r="AD30" s="227"/>
      <c r="AE30" s="227"/>
    </row>
    <row r="31" spans="1:31" s="92" customFormat="1" ht="6.95" customHeight="1">
      <c r="A31" s="227"/>
      <c r="B31" s="90"/>
      <c r="C31" s="227"/>
      <c r="D31" s="99"/>
      <c r="E31" s="99"/>
      <c r="F31" s="99"/>
      <c r="G31" s="99"/>
      <c r="H31" s="99"/>
      <c r="I31" s="99"/>
      <c r="J31" s="99"/>
      <c r="K31" s="99"/>
      <c r="L31" s="91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</row>
    <row r="32" spans="1:31" s="92" customFormat="1" ht="14.45" customHeight="1">
      <c r="A32" s="227"/>
      <c r="B32" s="90"/>
      <c r="C32" s="227"/>
      <c r="D32" s="227"/>
      <c r="E32" s="227"/>
      <c r="F32" s="102" t="s">
        <v>43</v>
      </c>
      <c r="G32" s="227"/>
      <c r="H32" s="227"/>
      <c r="I32" s="102" t="s">
        <v>42</v>
      </c>
      <c r="J32" s="102" t="s">
        <v>44</v>
      </c>
      <c r="K32" s="227"/>
      <c r="L32" s="91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</row>
    <row r="33" spans="1:31" s="92" customFormat="1" ht="14.45" customHeight="1">
      <c r="A33" s="227"/>
      <c r="B33" s="90"/>
      <c r="C33" s="227"/>
      <c r="D33" s="103" t="s">
        <v>45</v>
      </c>
      <c r="E33" s="228" t="s">
        <v>46</v>
      </c>
      <c r="F33" s="104">
        <f>ROUND((SUM(BE97:BE276)),2)</f>
        <v>0</v>
      </c>
      <c r="G33" s="227"/>
      <c r="H33" s="227"/>
      <c r="I33" s="105">
        <v>0.21</v>
      </c>
      <c r="J33" s="104">
        <f>ROUND(((SUM(BE97:BE276))*I33),2)</f>
        <v>0</v>
      </c>
      <c r="K33" s="227"/>
      <c r="L33" s="91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</row>
    <row r="34" spans="1:31" s="92" customFormat="1" ht="14.45" customHeight="1">
      <c r="A34" s="227"/>
      <c r="B34" s="90"/>
      <c r="C34" s="227"/>
      <c r="D34" s="227"/>
      <c r="E34" s="228" t="s">
        <v>47</v>
      </c>
      <c r="F34" s="104">
        <f>ROUND((SUM(BF97:BF276)),2)</f>
        <v>0</v>
      </c>
      <c r="G34" s="227"/>
      <c r="H34" s="227"/>
      <c r="I34" s="105">
        <v>0.15</v>
      </c>
      <c r="J34" s="104">
        <f>ROUND(((SUM(BF97:BF276))*I34),2)</f>
        <v>0</v>
      </c>
      <c r="K34" s="227"/>
      <c r="L34" s="91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</row>
    <row r="35" spans="1:31" s="92" customFormat="1" ht="14.45" customHeight="1" hidden="1">
      <c r="A35" s="227"/>
      <c r="B35" s="90"/>
      <c r="C35" s="227"/>
      <c r="D35" s="227"/>
      <c r="E35" s="228" t="s">
        <v>48</v>
      </c>
      <c r="F35" s="104">
        <f>ROUND((SUM(BG97:BG276)),2)</f>
        <v>0</v>
      </c>
      <c r="G35" s="227"/>
      <c r="H35" s="227"/>
      <c r="I35" s="105">
        <v>0.21</v>
      </c>
      <c r="J35" s="104">
        <f>0</f>
        <v>0</v>
      </c>
      <c r="K35" s="227"/>
      <c r="L35" s="91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</row>
    <row r="36" spans="1:31" s="92" customFormat="1" ht="14.45" customHeight="1" hidden="1">
      <c r="A36" s="227"/>
      <c r="B36" s="90"/>
      <c r="C36" s="227"/>
      <c r="D36" s="227"/>
      <c r="E36" s="228" t="s">
        <v>49</v>
      </c>
      <c r="F36" s="104">
        <f>ROUND((SUM(BH97:BH276)),2)</f>
        <v>0</v>
      </c>
      <c r="G36" s="227"/>
      <c r="H36" s="227"/>
      <c r="I36" s="105">
        <v>0.15</v>
      </c>
      <c r="J36" s="104">
        <f>0</f>
        <v>0</v>
      </c>
      <c r="K36" s="227"/>
      <c r="L36" s="91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</row>
    <row r="37" spans="1:31" s="92" customFormat="1" ht="14.45" customHeight="1" hidden="1">
      <c r="A37" s="227"/>
      <c r="B37" s="90"/>
      <c r="C37" s="227"/>
      <c r="D37" s="227"/>
      <c r="E37" s="228" t="s">
        <v>50</v>
      </c>
      <c r="F37" s="104">
        <f>ROUND((SUM(BI97:BI276)),2)</f>
        <v>0</v>
      </c>
      <c r="G37" s="227"/>
      <c r="H37" s="227"/>
      <c r="I37" s="105">
        <v>0</v>
      </c>
      <c r="J37" s="104">
        <f>0</f>
        <v>0</v>
      </c>
      <c r="K37" s="227"/>
      <c r="L37" s="91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</row>
    <row r="38" spans="1:31" s="92" customFormat="1" ht="6.95" customHeight="1">
      <c r="A38" s="227"/>
      <c r="B38" s="90"/>
      <c r="C38" s="227"/>
      <c r="D38" s="227"/>
      <c r="E38" s="227"/>
      <c r="F38" s="227"/>
      <c r="G38" s="227"/>
      <c r="H38" s="227"/>
      <c r="I38" s="227"/>
      <c r="J38" s="227"/>
      <c r="K38" s="227"/>
      <c r="L38" s="91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</row>
    <row r="39" spans="1:31" s="92" customFormat="1" ht="25.35" customHeight="1">
      <c r="A39" s="227"/>
      <c r="B39" s="90"/>
      <c r="C39" s="106"/>
      <c r="D39" s="107" t="s">
        <v>51</v>
      </c>
      <c r="E39" s="108"/>
      <c r="F39" s="108"/>
      <c r="G39" s="109" t="s">
        <v>52</v>
      </c>
      <c r="H39" s="110" t="s">
        <v>53</v>
      </c>
      <c r="I39" s="108"/>
      <c r="J39" s="111">
        <f>SUM(J30:J37)</f>
        <v>0</v>
      </c>
      <c r="K39" s="112"/>
      <c r="L39" s="91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</row>
    <row r="40" spans="1:31" s="92" customFormat="1" ht="14.45" customHeight="1">
      <c r="A40" s="227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91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</row>
    <row r="44" spans="1:31" s="92" customFormat="1" ht="6.95" customHeight="1">
      <c r="A44" s="227"/>
      <c r="B44" s="115"/>
      <c r="C44" s="116"/>
      <c r="D44" s="116"/>
      <c r="E44" s="116"/>
      <c r="F44" s="116"/>
      <c r="G44" s="116"/>
      <c r="H44" s="116"/>
      <c r="I44" s="116"/>
      <c r="J44" s="116"/>
      <c r="K44" s="116"/>
      <c r="L44" s="91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</row>
    <row r="45" spans="1:31" s="92" customFormat="1" ht="24.95" customHeight="1">
      <c r="A45" s="227"/>
      <c r="B45" s="90"/>
      <c r="C45" s="86" t="s">
        <v>130</v>
      </c>
      <c r="D45" s="227"/>
      <c r="E45" s="227"/>
      <c r="F45" s="227"/>
      <c r="G45" s="227"/>
      <c r="H45" s="227"/>
      <c r="I45" s="227"/>
      <c r="J45" s="227"/>
      <c r="K45" s="227"/>
      <c r="L45" s="91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</row>
    <row r="46" spans="1:31" s="92" customFormat="1" ht="6.95" customHeight="1">
      <c r="A46" s="227"/>
      <c r="B46" s="90"/>
      <c r="C46" s="227"/>
      <c r="D46" s="227"/>
      <c r="E46" s="227"/>
      <c r="F46" s="227"/>
      <c r="G46" s="227"/>
      <c r="H46" s="227"/>
      <c r="I46" s="227"/>
      <c r="J46" s="227"/>
      <c r="K46" s="227"/>
      <c r="L46" s="91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</row>
    <row r="47" spans="1:31" s="92" customFormat="1" ht="12" customHeight="1">
      <c r="A47" s="227"/>
      <c r="B47" s="90"/>
      <c r="C47" s="228" t="s">
        <v>17</v>
      </c>
      <c r="D47" s="227"/>
      <c r="E47" s="227"/>
      <c r="F47" s="227"/>
      <c r="G47" s="227"/>
      <c r="H47" s="227"/>
      <c r="I47" s="227"/>
      <c r="J47" s="227"/>
      <c r="K47" s="227"/>
      <c r="L47" s="91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</row>
    <row r="48" spans="1:31" s="92" customFormat="1" ht="16.5" customHeight="1">
      <c r="A48" s="227"/>
      <c r="B48" s="90"/>
      <c r="C48" s="227"/>
      <c r="D48" s="227"/>
      <c r="E48" s="373" t="str">
        <f>E7</f>
        <v>Domov ve Věži - Komunitní bydlení II</v>
      </c>
      <c r="F48" s="374"/>
      <c r="G48" s="374"/>
      <c r="H48" s="374"/>
      <c r="I48" s="227"/>
      <c r="J48" s="227"/>
      <c r="K48" s="227"/>
      <c r="L48" s="91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</row>
    <row r="49" spans="1:31" s="92" customFormat="1" ht="12" customHeight="1">
      <c r="A49" s="227"/>
      <c r="B49" s="90"/>
      <c r="C49" s="228" t="s">
        <v>128</v>
      </c>
      <c r="D49" s="227"/>
      <c r="E49" s="227"/>
      <c r="F49" s="227"/>
      <c r="G49" s="227"/>
      <c r="H49" s="227"/>
      <c r="I49" s="227"/>
      <c r="J49" s="227"/>
      <c r="K49" s="227"/>
      <c r="L49" s="91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</row>
    <row r="50" spans="1:31" s="92" customFormat="1" ht="16.5" customHeight="1">
      <c r="A50" s="227"/>
      <c r="B50" s="90"/>
      <c r="C50" s="227"/>
      <c r="D50" s="227"/>
      <c r="E50" s="371" t="str">
        <f>E9</f>
        <v>SO 01.4 - Zdravotně technické instalace</v>
      </c>
      <c r="F50" s="372"/>
      <c r="G50" s="372"/>
      <c r="H50" s="372"/>
      <c r="I50" s="227"/>
      <c r="J50" s="227"/>
      <c r="K50" s="227"/>
      <c r="L50" s="91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</row>
    <row r="51" spans="1:31" s="92" customFormat="1" ht="6.95" customHeight="1">
      <c r="A51" s="227"/>
      <c r="B51" s="90"/>
      <c r="C51" s="227"/>
      <c r="D51" s="227"/>
      <c r="E51" s="227"/>
      <c r="F51" s="227"/>
      <c r="G51" s="227"/>
      <c r="H51" s="227"/>
      <c r="I51" s="227"/>
      <c r="J51" s="227"/>
      <c r="K51" s="227"/>
      <c r="L51" s="91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</row>
    <row r="52" spans="1:31" s="92" customFormat="1" ht="12" customHeight="1">
      <c r="A52" s="227"/>
      <c r="B52" s="90"/>
      <c r="C52" s="228" t="s">
        <v>21</v>
      </c>
      <c r="D52" s="227"/>
      <c r="E52" s="227"/>
      <c r="F52" s="93" t="str">
        <f>F12</f>
        <v>Obec Věž</v>
      </c>
      <c r="G52" s="227"/>
      <c r="H52" s="227"/>
      <c r="I52" s="228" t="s">
        <v>23</v>
      </c>
      <c r="J52" s="94">
        <f>IF(J12="","",J12)</f>
        <v>44315</v>
      </c>
      <c r="K52" s="227"/>
      <c r="L52" s="91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</row>
    <row r="53" spans="1:31" s="92" customFormat="1" ht="6.95" customHeight="1">
      <c r="A53" s="227"/>
      <c r="B53" s="90"/>
      <c r="C53" s="227"/>
      <c r="D53" s="227"/>
      <c r="E53" s="227"/>
      <c r="F53" s="227"/>
      <c r="G53" s="227"/>
      <c r="H53" s="227"/>
      <c r="I53" s="227"/>
      <c r="J53" s="227"/>
      <c r="K53" s="227"/>
      <c r="L53" s="91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</row>
    <row r="54" spans="1:31" s="92" customFormat="1" ht="40.15" customHeight="1">
      <c r="A54" s="227"/>
      <c r="B54" s="90"/>
      <c r="C54" s="228" t="s">
        <v>24</v>
      </c>
      <c r="D54" s="227"/>
      <c r="E54" s="227"/>
      <c r="F54" s="93" t="str">
        <f>E15</f>
        <v xml:space="preserve">Kraj Vysočina, Žižkova 1882/57, 587 33 Jihlava </v>
      </c>
      <c r="G54" s="227"/>
      <c r="H54" s="227"/>
      <c r="I54" s="228" t="s">
        <v>32</v>
      </c>
      <c r="J54" s="231" t="str">
        <f>E21</f>
        <v>INVENTE s.r.o., Žerotínova 483/1, 370 04 Č. Buděj.</v>
      </c>
      <c r="K54" s="227"/>
      <c r="L54" s="91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</row>
    <row r="55" spans="1:31" s="92" customFormat="1" ht="15.2" customHeight="1">
      <c r="A55" s="227"/>
      <c r="B55" s="90"/>
      <c r="C55" s="228" t="s">
        <v>30</v>
      </c>
      <c r="D55" s="227"/>
      <c r="E55" s="227"/>
      <c r="F55" s="93" t="str">
        <f>IF(E18="","",E18)</f>
        <v>Vyplň údaj</v>
      </c>
      <c r="G55" s="227"/>
      <c r="H55" s="227"/>
      <c r="I55" s="228" t="s">
        <v>37</v>
      </c>
      <c r="J55" s="231" t="str">
        <f>E24</f>
        <v xml:space="preserve"> </v>
      </c>
      <c r="K55" s="227"/>
      <c r="L55" s="91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</row>
    <row r="56" spans="1:31" s="92" customFormat="1" ht="10.35" customHeight="1">
      <c r="A56" s="227"/>
      <c r="B56" s="90"/>
      <c r="C56" s="227"/>
      <c r="D56" s="227"/>
      <c r="E56" s="227"/>
      <c r="F56" s="227"/>
      <c r="G56" s="227"/>
      <c r="H56" s="227"/>
      <c r="I56" s="227"/>
      <c r="J56" s="227"/>
      <c r="K56" s="227"/>
      <c r="L56" s="91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</row>
    <row r="57" spans="1:31" s="92" customFormat="1" ht="29.25" customHeight="1">
      <c r="A57" s="227"/>
      <c r="B57" s="90"/>
      <c r="C57" s="118" t="s">
        <v>131</v>
      </c>
      <c r="D57" s="106"/>
      <c r="E57" s="106"/>
      <c r="F57" s="106"/>
      <c r="G57" s="106"/>
      <c r="H57" s="106"/>
      <c r="I57" s="106"/>
      <c r="J57" s="119" t="s">
        <v>132</v>
      </c>
      <c r="K57" s="106"/>
      <c r="L57" s="91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</row>
    <row r="58" spans="1:31" s="92" customFormat="1" ht="10.35" customHeight="1">
      <c r="A58" s="227"/>
      <c r="B58" s="90"/>
      <c r="C58" s="227"/>
      <c r="D58" s="227"/>
      <c r="E58" s="227"/>
      <c r="F58" s="227"/>
      <c r="G58" s="227"/>
      <c r="H58" s="227"/>
      <c r="I58" s="227"/>
      <c r="J58" s="227"/>
      <c r="K58" s="227"/>
      <c r="L58" s="91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</row>
    <row r="59" spans="1:47" s="92" customFormat="1" ht="22.9" customHeight="1">
      <c r="A59" s="227"/>
      <c r="B59" s="90"/>
      <c r="C59" s="120" t="s">
        <v>73</v>
      </c>
      <c r="D59" s="227"/>
      <c r="E59" s="227"/>
      <c r="F59" s="227"/>
      <c r="G59" s="227"/>
      <c r="H59" s="227"/>
      <c r="I59" s="227"/>
      <c r="J59" s="101">
        <f>J97</f>
        <v>0</v>
      </c>
      <c r="K59" s="227"/>
      <c r="L59" s="91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U59" s="82" t="s">
        <v>133</v>
      </c>
    </row>
    <row r="60" spans="2:12" s="121" customFormat="1" ht="24.95" customHeight="1">
      <c r="B60" s="122"/>
      <c r="D60" s="123" t="s">
        <v>134</v>
      </c>
      <c r="E60" s="124"/>
      <c r="F60" s="124"/>
      <c r="G60" s="124"/>
      <c r="H60" s="124"/>
      <c r="I60" s="124"/>
      <c r="J60" s="125">
        <f>J98</f>
        <v>0</v>
      </c>
      <c r="L60" s="122"/>
    </row>
    <row r="61" spans="2:12" s="126" customFormat="1" ht="19.9" customHeight="1">
      <c r="B61" s="127"/>
      <c r="D61" s="128" t="s">
        <v>135</v>
      </c>
      <c r="E61" s="129"/>
      <c r="F61" s="129"/>
      <c r="G61" s="129"/>
      <c r="H61" s="129"/>
      <c r="I61" s="129"/>
      <c r="J61" s="130">
        <f>J99</f>
        <v>0</v>
      </c>
      <c r="L61" s="127"/>
    </row>
    <row r="62" spans="2:12" s="126" customFormat="1" ht="19.9" customHeight="1">
      <c r="B62" s="127"/>
      <c r="D62" s="128" t="s">
        <v>137</v>
      </c>
      <c r="E62" s="129"/>
      <c r="F62" s="129"/>
      <c r="G62" s="129"/>
      <c r="H62" s="129"/>
      <c r="I62" s="129"/>
      <c r="J62" s="130">
        <f>J136</f>
        <v>0</v>
      </c>
      <c r="L62" s="127"/>
    </row>
    <row r="63" spans="2:12" s="126" customFormat="1" ht="19.9" customHeight="1">
      <c r="B63" s="127"/>
      <c r="D63" s="128" t="s">
        <v>138</v>
      </c>
      <c r="E63" s="129"/>
      <c r="F63" s="129"/>
      <c r="G63" s="129"/>
      <c r="H63" s="129"/>
      <c r="I63" s="129"/>
      <c r="J63" s="130">
        <f>J138</f>
        <v>0</v>
      </c>
      <c r="L63" s="127"/>
    </row>
    <row r="64" spans="2:12" s="126" customFormat="1" ht="19.9" customHeight="1">
      <c r="B64" s="127"/>
      <c r="D64" s="128" t="s">
        <v>2673</v>
      </c>
      <c r="E64" s="129"/>
      <c r="F64" s="129"/>
      <c r="G64" s="129"/>
      <c r="H64" s="129"/>
      <c r="I64" s="129"/>
      <c r="J64" s="130">
        <f>J141</f>
        <v>0</v>
      </c>
      <c r="L64" s="127"/>
    </row>
    <row r="65" spans="2:12" s="126" customFormat="1" ht="19.9" customHeight="1">
      <c r="B65" s="127"/>
      <c r="D65" s="128" t="s">
        <v>140</v>
      </c>
      <c r="E65" s="129"/>
      <c r="F65" s="129"/>
      <c r="G65" s="129"/>
      <c r="H65" s="129"/>
      <c r="I65" s="129"/>
      <c r="J65" s="130">
        <f>J163</f>
        <v>0</v>
      </c>
      <c r="L65" s="127"/>
    </row>
    <row r="66" spans="2:12" s="126" customFormat="1" ht="19.9" customHeight="1">
      <c r="B66" s="127"/>
      <c r="D66" s="128" t="s">
        <v>141</v>
      </c>
      <c r="E66" s="129"/>
      <c r="F66" s="129"/>
      <c r="G66" s="129"/>
      <c r="H66" s="129"/>
      <c r="I66" s="129"/>
      <c r="J66" s="130">
        <f>J165</f>
        <v>0</v>
      </c>
      <c r="L66" s="127"/>
    </row>
    <row r="67" spans="2:12" s="121" customFormat="1" ht="24.95" customHeight="1">
      <c r="B67" s="122"/>
      <c r="D67" s="123" t="s">
        <v>142</v>
      </c>
      <c r="E67" s="124"/>
      <c r="F67" s="124"/>
      <c r="G67" s="124"/>
      <c r="H67" s="124"/>
      <c r="I67" s="124"/>
      <c r="J67" s="125">
        <f>J168</f>
        <v>0</v>
      </c>
      <c r="L67" s="122"/>
    </row>
    <row r="68" spans="2:12" s="126" customFormat="1" ht="19.9" customHeight="1">
      <c r="B68" s="127"/>
      <c r="D68" s="128" t="s">
        <v>145</v>
      </c>
      <c r="E68" s="129"/>
      <c r="F68" s="129"/>
      <c r="G68" s="129"/>
      <c r="H68" s="129"/>
      <c r="I68" s="129"/>
      <c r="J68" s="130">
        <f>J169</f>
        <v>0</v>
      </c>
      <c r="L68" s="127"/>
    </row>
    <row r="69" spans="2:12" s="126" customFormat="1" ht="19.9" customHeight="1">
      <c r="B69" s="127"/>
      <c r="D69" s="128" t="s">
        <v>2674</v>
      </c>
      <c r="E69" s="129"/>
      <c r="F69" s="129"/>
      <c r="G69" s="129"/>
      <c r="H69" s="129"/>
      <c r="I69" s="129"/>
      <c r="J69" s="130">
        <f>J181</f>
        <v>0</v>
      </c>
      <c r="L69" s="127"/>
    </row>
    <row r="70" spans="2:12" s="126" customFormat="1" ht="19.9" customHeight="1">
      <c r="B70" s="127"/>
      <c r="D70" s="128" t="s">
        <v>2675</v>
      </c>
      <c r="E70" s="129"/>
      <c r="F70" s="129"/>
      <c r="G70" s="129"/>
      <c r="H70" s="129"/>
      <c r="I70" s="129"/>
      <c r="J70" s="130">
        <f>J203</f>
        <v>0</v>
      </c>
      <c r="L70" s="127"/>
    </row>
    <row r="71" spans="2:12" s="126" customFormat="1" ht="19.9" customHeight="1">
      <c r="B71" s="127"/>
      <c r="D71" s="128" t="s">
        <v>2676</v>
      </c>
      <c r="E71" s="129"/>
      <c r="F71" s="129"/>
      <c r="G71" s="129"/>
      <c r="H71" s="129"/>
      <c r="I71" s="129"/>
      <c r="J71" s="130">
        <f>J229</f>
        <v>0</v>
      </c>
      <c r="L71" s="127"/>
    </row>
    <row r="72" spans="2:12" s="126" customFormat="1" ht="19.9" customHeight="1">
      <c r="B72" s="127"/>
      <c r="D72" s="128" t="s">
        <v>2677</v>
      </c>
      <c r="E72" s="129"/>
      <c r="F72" s="129"/>
      <c r="G72" s="129"/>
      <c r="H72" s="129"/>
      <c r="I72" s="129"/>
      <c r="J72" s="130">
        <f>J236</f>
        <v>0</v>
      </c>
      <c r="L72" s="127"/>
    </row>
    <row r="73" spans="2:12" s="126" customFormat="1" ht="19.9" customHeight="1">
      <c r="B73" s="127"/>
      <c r="D73" s="128" t="s">
        <v>2678</v>
      </c>
      <c r="E73" s="129"/>
      <c r="F73" s="129"/>
      <c r="G73" s="129"/>
      <c r="H73" s="129"/>
      <c r="I73" s="129"/>
      <c r="J73" s="130">
        <f>J266</f>
        <v>0</v>
      </c>
      <c r="L73" s="127"/>
    </row>
    <row r="74" spans="2:12" s="121" customFormat="1" ht="24.95" customHeight="1">
      <c r="B74" s="122"/>
      <c r="D74" s="123" t="s">
        <v>2679</v>
      </c>
      <c r="E74" s="124"/>
      <c r="F74" s="124"/>
      <c r="G74" s="124"/>
      <c r="H74" s="124"/>
      <c r="I74" s="124"/>
      <c r="J74" s="125">
        <f>J269</f>
        <v>0</v>
      </c>
      <c r="L74" s="122"/>
    </row>
    <row r="75" spans="2:12" s="121" customFormat="1" ht="24.95" customHeight="1">
      <c r="B75" s="122"/>
      <c r="D75" s="123" t="s">
        <v>1860</v>
      </c>
      <c r="E75" s="124"/>
      <c r="F75" s="124"/>
      <c r="G75" s="124"/>
      <c r="H75" s="124"/>
      <c r="I75" s="124"/>
      <c r="J75" s="125">
        <f>J271</f>
        <v>0</v>
      </c>
      <c r="L75" s="122"/>
    </row>
    <row r="76" spans="2:12" s="126" customFormat="1" ht="19.9" customHeight="1">
      <c r="B76" s="127"/>
      <c r="D76" s="128" t="s">
        <v>2680</v>
      </c>
      <c r="E76" s="129"/>
      <c r="F76" s="129"/>
      <c r="G76" s="129"/>
      <c r="H76" s="129"/>
      <c r="I76" s="129"/>
      <c r="J76" s="130">
        <f>J272</f>
        <v>0</v>
      </c>
      <c r="L76" s="127"/>
    </row>
    <row r="77" spans="2:12" s="126" customFormat="1" ht="19.9" customHeight="1">
      <c r="B77" s="127"/>
      <c r="D77" s="128" t="s">
        <v>2681</v>
      </c>
      <c r="E77" s="129"/>
      <c r="F77" s="129"/>
      <c r="G77" s="129"/>
      <c r="H77" s="129"/>
      <c r="I77" s="129"/>
      <c r="J77" s="130">
        <f>J275</f>
        <v>0</v>
      </c>
      <c r="L77" s="127"/>
    </row>
    <row r="78" spans="1:31" s="92" customFormat="1" ht="21.75" customHeight="1">
      <c r="A78" s="227"/>
      <c r="B78" s="90"/>
      <c r="C78" s="227"/>
      <c r="D78" s="227"/>
      <c r="E78" s="227"/>
      <c r="F78" s="227"/>
      <c r="G78" s="227"/>
      <c r="H78" s="227"/>
      <c r="I78" s="227"/>
      <c r="J78" s="227"/>
      <c r="K78" s="227"/>
      <c r="L78" s="91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</row>
    <row r="79" spans="1:31" s="92" customFormat="1" ht="6.95" customHeight="1">
      <c r="A79" s="227"/>
      <c r="B79" s="113"/>
      <c r="C79" s="114"/>
      <c r="D79" s="114"/>
      <c r="E79" s="114"/>
      <c r="F79" s="114"/>
      <c r="G79" s="114"/>
      <c r="H79" s="114"/>
      <c r="I79" s="114"/>
      <c r="J79" s="114"/>
      <c r="K79" s="114"/>
      <c r="L79" s="91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</row>
    <row r="83" spans="1:31" s="92" customFormat="1" ht="6.95" customHeight="1">
      <c r="A83" s="227"/>
      <c r="B83" s="115"/>
      <c r="C83" s="116"/>
      <c r="D83" s="116"/>
      <c r="E83" s="116"/>
      <c r="F83" s="116"/>
      <c r="G83" s="116"/>
      <c r="H83" s="116"/>
      <c r="I83" s="116"/>
      <c r="J83" s="116"/>
      <c r="K83" s="116"/>
      <c r="L83" s="91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</row>
    <row r="84" spans="1:31" s="92" customFormat="1" ht="24.95" customHeight="1">
      <c r="A84" s="227"/>
      <c r="B84" s="90"/>
      <c r="C84" s="86" t="s">
        <v>156</v>
      </c>
      <c r="D84" s="227"/>
      <c r="E84" s="227"/>
      <c r="F84" s="227"/>
      <c r="G84" s="227"/>
      <c r="H84" s="227"/>
      <c r="I84" s="227"/>
      <c r="J84" s="227"/>
      <c r="K84" s="227"/>
      <c r="L84" s="91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</row>
    <row r="85" spans="1:31" s="92" customFormat="1" ht="6.95" customHeight="1">
      <c r="A85" s="227"/>
      <c r="B85" s="90"/>
      <c r="C85" s="227"/>
      <c r="D85" s="227"/>
      <c r="E85" s="227"/>
      <c r="F85" s="227"/>
      <c r="G85" s="227"/>
      <c r="H85" s="227"/>
      <c r="I85" s="227"/>
      <c r="J85" s="227"/>
      <c r="K85" s="227"/>
      <c r="L85" s="91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</row>
    <row r="86" spans="1:31" s="92" customFormat="1" ht="12" customHeight="1">
      <c r="A86" s="227"/>
      <c r="B86" s="90"/>
      <c r="C86" s="228" t="s">
        <v>17</v>
      </c>
      <c r="D86" s="227"/>
      <c r="E86" s="227"/>
      <c r="F86" s="227"/>
      <c r="G86" s="227"/>
      <c r="H86" s="227"/>
      <c r="I86" s="227"/>
      <c r="J86" s="227"/>
      <c r="K86" s="227"/>
      <c r="L86" s="91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</row>
    <row r="87" spans="1:31" s="92" customFormat="1" ht="16.5" customHeight="1">
      <c r="A87" s="227"/>
      <c r="B87" s="90"/>
      <c r="C87" s="227"/>
      <c r="D87" s="227"/>
      <c r="E87" s="373" t="str">
        <f>E7</f>
        <v>Domov ve Věži - Komunitní bydlení II</v>
      </c>
      <c r="F87" s="374"/>
      <c r="G87" s="374"/>
      <c r="H87" s="374"/>
      <c r="I87" s="227"/>
      <c r="J87" s="227"/>
      <c r="K87" s="227"/>
      <c r="L87" s="91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</row>
    <row r="88" spans="1:31" s="92" customFormat="1" ht="12" customHeight="1">
      <c r="A88" s="227"/>
      <c r="B88" s="90"/>
      <c r="C88" s="228" t="s">
        <v>128</v>
      </c>
      <c r="D88" s="227"/>
      <c r="E88" s="227"/>
      <c r="F88" s="227"/>
      <c r="G88" s="227"/>
      <c r="H88" s="227"/>
      <c r="I88" s="227"/>
      <c r="J88" s="227"/>
      <c r="K88" s="227"/>
      <c r="L88" s="91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</row>
    <row r="89" spans="1:31" s="92" customFormat="1" ht="16.5" customHeight="1">
      <c r="A89" s="227"/>
      <c r="B89" s="90"/>
      <c r="C89" s="227"/>
      <c r="D89" s="227"/>
      <c r="E89" s="371" t="str">
        <f>E9</f>
        <v>SO 01.4 - Zdravotně technické instalace</v>
      </c>
      <c r="F89" s="372"/>
      <c r="G89" s="372"/>
      <c r="H89" s="372"/>
      <c r="I89" s="227"/>
      <c r="J89" s="227"/>
      <c r="K89" s="227"/>
      <c r="L89" s="91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</row>
    <row r="90" spans="1:31" s="92" customFormat="1" ht="6.95" customHeight="1">
      <c r="A90" s="227"/>
      <c r="B90" s="90"/>
      <c r="C90" s="227"/>
      <c r="D90" s="227"/>
      <c r="E90" s="227"/>
      <c r="F90" s="227"/>
      <c r="G90" s="227"/>
      <c r="H90" s="227"/>
      <c r="I90" s="227"/>
      <c r="J90" s="227"/>
      <c r="K90" s="227"/>
      <c r="L90" s="91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</row>
    <row r="91" spans="1:31" s="92" customFormat="1" ht="12" customHeight="1">
      <c r="A91" s="227"/>
      <c r="B91" s="90"/>
      <c r="C91" s="228" t="s">
        <v>21</v>
      </c>
      <c r="D91" s="227"/>
      <c r="E91" s="227"/>
      <c r="F91" s="93" t="str">
        <f>F12</f>
        <v>Obec Věž</v>
      </c>
      <c r="G91" s="227"/>
      <c r="H91" s="227"/>
      <c r="I91" s="228" t="s">
        <v>23</v>
      </c>
      <c r="J91" s="94">
        <f>IF(J12="","",J12)</f>
        <v>44315</v>
      </c>
      <c r="K91" s="227"/>
      <c r="L91" s="91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</row>
    <row r="92" spans="1:31" s="92" customFormat="1" ht="6.95" customHeight="1">
      <c r="A92" s="227"/>
      <c r="B92" s="90"/>
      <c r="C92" s="227"/>
      <c r="D92" s="227"/>
      <c r="E92" s="227"/>
      <c r="F92" s="227"/>
      <c r="G92" s="227"/>
      <c r="H92" s="227"/>
      <c r="I92" s="227"/>
      <c r="J92" s="227"/>
      <c r="K92" s="227"/>
      <c r="L92" s="91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</row>
    <row r="93" spans="1:31" s="92" customFormat="1" ht="40.15" customHeight="1">
      <c r="A93" s="227"/>
      <c r="B93" s="90"/>
      <c r="C93" s="228" t="s">
        <v>24</v>
      </c>
      <c r="D93" s="227"/>
      <c r="E93" s="227"/>
      <c r="F93" s="93" t="str">
        <f>E15</f>
        <v xml:space="preserve">Kraj Vysočina, Žižkova 1882/57, 587 33 Jihlava </v>
      </c>
      <c r="G93" s="227"/>
      <c r="H93" s="227"/>
      <c r="I93" s="228" t="s">
        <v>32</v>
      </c>
      <c r="J93" s="231" t="str">
        <f>E21</f>
        <v>INVENTE s.r.o., Žerotínova 483/1, 370 04 Č. Buděj.</v>
      </c>
      <c r="K93" s="227"/>
      <c r="L93" s="91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</row>
    <row r="94" spans="1:31" s="92" customFormat="1" ht="15.2" customHeight="1">
      <c r="A94" s="227"/>
      <c r="B94" s="90"/>
      <c r="C94" s="228" t="s">
        <v>30</v>
      </c>
      <c r="D94" s="227"/>
      <c r="E94" s="227"/>
      <c r="F94" s="93" t="str">
        <f>IF(E18="","",E18)</f>
        <v>Vyplň údaj</v>
      </c>
      <c r="G94" s="227"/>
      <c r="H94" s="227"/>
      <c r="I94" s="228" t="s">
        <v>37</v>
      </c>
      <c r="J94" s="231" t="str">
        <f>E24</f>
        <v xml:space="preserve"> </v>
      </c>
      <c r="K94" s="227"/>
      <c r="L94" s="91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</row>
    <row r="95" spans="1:31" s="92" customFormat="1" ht="10.35" customHeight="1">
      <c r="A95" s="227"/>
      <c r="B95" s="90"/>
      <c r="C95" s="227"/>
      <c r="D95" s="227"/>
      <c r="E95" s="227"/>
      <c r="F95" s="227"/>
      <c r="G95" s="227"/>
      <c r="H95" s="227"/>
      <c r="I95" s="227"/>
      <c r="J95" s="227"/>
      <c r="K95" s="227"/>
      <c r="L95" s="91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</row>
    <row r="96" spans="1:31" s="140" customFormat="1" ht="29.25" customHeight="1">
      <c r="A96" s="131"/>
      <c r="B96" s="132"/>
      <c r="C96" s="133" t="s">
        <v>157</v>
      </c>
      <c r="D96" s="134" t="s">
        <v>60</v>
      </c>
      <c r="E96" s="134" t="s">
        <v>56</v>
      </c>
      <c r="F96" s="134" t="s">
        <v>57</v>
      </c>
      <c r="G96" s="134" t="s">
        <v>158</v>
      </c>
      <c r="H96" s="134" t="s">
        <v>159</v>
      </c>
      <c r="I96" s="134" t="s">
        <v>160</v>
      </c>
      <c r="J96" s="134" t="s">
        <v>132</v>
      </c>
      <c r="K96" s="135" t="s">
        <v>161</v>
      </c>
      <c r="L96" s="136"/>
      <c r="M96" s="137" t="s">
        <v>3</v>
      </c>
      <c r="N96" s="138" t="s">
        <v>45</v>
      </c>
      <c r="O96" s="138" t="s">
        <v>162</v>
      </c>
      <c r="P96" s="138" t="s">
        <v>163</v>
      </c>
      <c r="Q96" s="138" t="s">
        <v>164</v>
      </c>
      <c r="R96" s="138" t="s">
        <v>165</v>
      </c>
      <c r="S96" s="138" t="s">
        <v>166</v>
      </c>
      <c r="T96" s="139" t="s">
        <v>167</v>
      </c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</row>
    <row r="97" spans="1:63" s="92" customFormat="1" ht="22.9" customHeight="1">
      <c r="A97" s="227"/>
      <c r="B97" s="90"/>
      <c r="C97" s="141" t="s">
        <v>168</v>
      </c>
      <c r="D97" s="227"/>
      <c r="E97" s="227"/>
      <c r="F97" s="227"/>
      <c r="G97" s="227"/>
      <c r="H97" s="227"/>
      <c r="I97" s="227"/>
      <c r="J97" s="142">
        <f>BK97</f>
        <v>0</v>
      </c>
      <c r="K97" s="227"/>
      <c r="L97" s="90"/>
      <c r="M97" s="143"/>
      <c r="N97" s="144"/>
      <c r="O97" s="99"/>
      <c r="P97" s="145">
        <f>P98+P168+P269+P271</f>
        <v>0</v>
      </c>
      <c r="Q97" s="99"/>
      <c r="R97" s="145">
        <f>R98+R168+R269+R271</f>
        <v>20.12876</v>
      </c>
      <c r="S97" s="99"/>
      <c r="T97" s="146">
        <f>T98+T168+T269+T271</f>
        <v>0</v>
      </c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T97" s="82" t="s">
        <v>74</v>
      </c>
      <c r="AU97" s="82" t="s">
        <v>133</v>
      </c>
      <c r="BK97" s="147">
        <f>BK98+BK168+BK269+BK271</f>
        <v>0</v>
      </c>
    </row>
    <row r="98" spans="2:63" s="148" customFormat="1" ht="25.9" customHeight="1">
      <c r="B98" s="149"/>
      <c r="D98" s="150" t="s">
        <v>74</v>
      </c>
      <c r="E98" s="151" t="s">
        <v>169</v>
      </c>
      <c r="F98" s="151" t="s">
        <v>170</v>
      </c>
      <c r="J98" s="152">
        <f>BK98</f>
        <v>0</v>
      </c>
      <c r="L98" s="149"/>
      <c r="M98" s="153"/>
      <c r="N98" s="154"/>
      <c r="O98" s="154"/>
      <c r="P98" s="155">
        <f>P99+P136+P138+P141+P163+P165</f>
        <v>0</v>
      </c>
      <c r="Q98" s="154"/>
      <c r="R98" s="155">
        <f>R99+R136+R138+R141+R163+R165</f>
        <v>18.16069</v>
      </c>
      <c r="S98" s="154"/>
      <c r="T98" s="156">
        <f>T99+T136+T138+T141+T163+T165</f>
        <v>0</v>
      </c>
      <c r="AR98" s="150" t="s">
        <v>83</v>
      </c>
      <c r="AT98" s="157" t="s">
        <v>74</v>
      </c>
      <c r="AU98" s="157" t="s">
        <v>75</v>
      </c>
      <c r="AY98" s="150" t="s">
        <v>171</v>
      </c>
      <c r="BK98" s="158">
        <f>BK99+BK136+BK138+BK141+BK163+BK165</f>
        <v>0</v>
      </c>
    </row>
    <row r="99" spans="2:63" s="148" customFormat="1" ht="22.9" customHeight="1">
      <c r="B99" s="149"/>
      <c r="D99" s="150" t="s">
        <v>74</v>
      </c>
      <c r="E99" s="159" t="s">
        <v>83</v>
      </c>
      <c r="F99" s="159" t="s">
        <v>172</v>
      </c>
      <c r="J99" s="160">
        <f>BK99</f>
        <v>0</v>
      </c>
      <c r="L99" s="149"/>
      <c r="M99" s="153"/>
      <c r="N99" s="154"/>
      <c r="O99" s="154"/>
      <c r="P99" s="155">
        <f>SUM(P100:P135)</f>
        <v>0</v>
      </c>
      <c r="Q99" s="154"/>
      <c r="R99" s="155">
        <f>SUM(R100:R135)</f>
        <v>0</v>
      </c>
      <c r="S99" s="154"/>
      <c r="T99" s="156">
        <f>SUM(T100:T135)</f>
        <v>0</v>
      </c>
      <c r="AR99" s="150" t="s">
        <v>83</v>
      </c>
      <c r="AT99" s="157" t="s">
        <v>74</v>
      </c>
      <c r="AU99" s="157" t="s">
        <v>83</v>
      </c>
      <c r="AY99" s="150" t="s">
        <v>171</v>
      </c>
      <c r="BK99" s="158">
        <f>SUM(BK100:BK135)</f>
        <v>0</v>
      </c>
    </row>
    <row r="100" spans="1:65" s="92" customFormat="1" ht="24">
      <c r="A100" s="227"/>
      <c r="B100" s="90"/>
      <c r="C100" s="161" t="s">
        <v>83</v>
      </c>
      <c r="D100" s="161" t="s">
        <v>173</v>
      </c>
      <c r="E100" s="162" t="s">
        <v>2682</v>
      </c>
      <c r="F100" s="163" t="s">
        <v>2683</v>
      </c>
      <c r="G100" s="164" t="s">
        <v>187</v>
      </c>
      <c r="H100" s="165">
        <v>223.5</v>
      </c>
      <c r="I100" s="75"/>
      <c r="J100" s="166">
        <f>ROUND(I100*H100,2)</f>
        <v>0</v>
      </c>
      <c r="K100" s="163" t="s">
        <v>177</v>
      </c>
      <c r="L100" s="90"/>
      <c r="M100" s="167" t="s">
        <v>3</v>
      </c>
      <c r="N100" s="168" t="s">
        <v>47</v>
      </c>
      <c r="O100" s="169"/>
      <c r="P100" s="170">
        <f>O100*H100</f>
        <v>0</v>
      </c>
      <c r="Q100" s="170">
        <v>0</v>
      </c>
      <c r="R100" s="170">
        <f>Q100*H100</f>
        <v>0</v>
      </c>
      <c r="S100" s="170">
        <v>0</v>
      </c>
      <c r="T100" s="171">
        <f>S100*H100</f>
        <v>0</v>
      </c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R100" s="172" t="s">
        <v>178</v>
      </c>
      <c r="AT100" s="172" t="s">
        <v>173</v>
      </c>
      <c r="AU100" s="172" t="s">
        <v>179</v>
      </c>
      <c r="AY100" s="82" t="s">
        <v>171</v>
      </c>
      <c r="BE100" s="173">
        <f>IF(N100="základní",J100,0)</f>
        <v>0</v>
      </c>
      <c r="BF100" s="173">
        <f>IF(N100="snížená",J100,0)</f>
        <v>0</v>
      </c>
      <c r="BG100" s="173">
        <f>IF(N100="zákl. přenesená",J100,0)</f>
        <v>0</v>
      </c>
      <c r="BH100" s="173">
        <f>IF(N100="sníž. přenesená",J100,0)</f>
        <v>0</v>
      </c>
      <c r="BI100" s="173">
        <f>IF(N100="nulová",J100,0)</f>
        <v>0</v>
      </c>
      <c r="BJ100" s="82" t="s">
        <v>179</v>
      </c>
      <c r="BK100" s="173">
        <f>ROUND(I100*H100,2)</f>
        <v>0</v>
      </c>
      <c r="BL100" s="82" t="s">
        <v>178</v>
      </c>
      <c r="BM100" s="172" t="s">
        <v>2684</v>
      </c>
    </row>
    <row r="101" spans="2:51" s="182" customFormat="1" ht="12">
      <c r="B101" s="183"/>
      <c r="D101" s="176" t="s">
        <v>181</v>
      </c>
      <c r="E101" s="184" t="s">
        <v>2668</v>
      </c>
      <c r="F101" s="185" t="s">
        <v>2685</v>
      </c>
      <c r="H101" s="186">
        <v>223.5</v>
      </c>
      <c r="L101" s="183"/>
      <c r="M101" s="187"/>
      <c r="N101" s="188"/>
      <c r="O101" s="188"/>
      <c r="P101" s="188"/>
      <c r="Q101" s="188"/>
      <c r="R101" s="188"/>
      <c r="S101" s="188"/>
      <c r="T101" s="189"/>
      <c r="AT101" s="184" t="s">
        <v>181</v>
      </c>
      <c r="AU101" s="184" t="s">
        <v>179</v>
      </c>
      <c r="AV101" s="182" t="s">
        <v>179</v>
      </c>
      <c r="AW101" s="182" t="s">
        <v>36</v>
      </c>
      <c r="AX101" s="182" t="s">
        <v>83</v>
      </c>
      <c r="AY101" s="184" t="s">
        <v>171</v>
      </c>
    </row>
    <row r="102" spans="1:65" s="92" customFormat="1" ht="24">
      <c r="A102" s="227"/>
      <c r="B102" s="90"/>
      <c r="C102" s="161" t="s">
        <v>179</v>
      </c>
      <c r="D102" s="161" t="s">
        <v>173</v>
      </c>
      <c r="E102" s="162" t="s">
        <v>194</v>
      </c>
      <c r="F102" s="163" t="s">
        <v>195</v>
      </c>
      <c r="G102" s="164" t="s">
        <v>187</v>
      </c>
      <c r="H102" s="165">
        <v>355.92</v>
      </c>
      <c r="I102" s="75"/>
      <c r="J102" s="166">
        <f>ROUND(I102*H102,2)</f>
        <v>0</v>
      </c>
      <c r="K102" s="163" t="s">
        <v>177</v>
      </c>
      <c r="L102" s="90"/>
      <c r="M102" s="167" t="s">
        <v>3</v>
      </c>
      <c r="N102" s="168" t="s">
        <v>47</v>
      </c>
      <c r="O102" s="169"/>
      <c r="P102" s="170">
        <f>O102*H102</f>
        <v>0</v>
      </c>
      <c r="Q102" s="170">
        <v>0</v>
      </c>
      <c r="R102" s="170">
        <f>Q102*H102</f>
        <v>0</v>
      </c>
      <c r="S102" s="170">
        <v>0</v>
      </c>
      <c r="T102" s="171">
        <f>S102*H102</f>
        <v>0</v>
      </c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R102" s="172" t="s">
        <v>178</v>
      </c>
      <c r="AT102" s="172" t="s">
        <v>173</v>
      </c>
      <c r="AU102" s="172" t="s">
        <v>179</v>
      </c>
      <c r="AY102" s="82" t="s">
        <v>171</v>
      </c>
      <c r="BE102" s="173">
        <f>IF(N102="základní",J102,0)</f>
        <v>0</v>
      </c>
      <c r="BF102" s="173">
        <f>IF(N102="snížená",J102,0)</f>
        <v>0</v>
      </c>
      <c r="BG102" s="173">
        <f>IF(N102="zákl. přenesená",J102,0)</f>
        <v>0</v>
      </c>
      <c r="BH102" s="173">
        <f>IF(N102="sníž. přenesená",J102,0)</f>
        <v>0</v>
      </c>
      <c r="BI102" s="173">
        <f>IF(N102="nulová",J102,0)</f>
        <v>0</v>
      </c>
      <c r="BJ102" s="82" t="s">
        <v>179</v>
      </c>
      <c r="BK102" s="173">
        <f>ROUND(I102*H102,2)</f>
        <v>0</v>
      </c>
      <c r="BL102" s="82" t="s">
        <v>178</v>
      </c>
      <c r="BM102" s="172" t="s">
        <v>2686</v>
      </c>
    </row>
    <row r="103" spans="2:51" s="182" customFormat="1" ht="12">
      <c r="B103" s="183"/>
      <c r="D103" s="176" t="s">
        <v>181</v>
      </c>
      <c r="E103" s="184" t="s">
        <v>2660</v>
      </c>
      <c r="F103" s="185" t="s">
        <v>2687</v>
      </c>
      <c r="H103" s="186">
        <v>355.92</v>
      </c>
      <c r="L103" s="183"/>
      <c r="M103" s="187"/>
      <c r="N103" s="188"/>
      <c r="O103" s="188"/>
      <c r="P103" s="188"/>
      <c r="Q103" s="188"/>
      <c r="R103" s="188"/>
      <c r="S103" s="188"/>
      <c r="T103" s="189"/>
      <c r="AT103" s="184" t="s">
        <v>181</v>
      </c>
      <c r="AU103" s="184" t="s">
        <v>179</v>
      </c>
      <c r="AV103" s="182" t="s">
        <v>179</v>
      </c>
      <c r="AW103" s="182" t="s">
        <v>36</v>
      </c>
      <c r="AX103" s="182" t="s">
        <v>83</v>
      </c>
      <c r="AY103" s="184" t="s">
        <v>171</v>
      </c>
    </row>
    <row r="104" spans="1:65" s="92" customFormat="1" ht="36">
      <c r="A104" s="227"/>
      <c r="B104" s="90"/>
      <c r="C104" s="161" t="s">
        <v>193</v>
      </c>
      <c r="D104" s="161" t="s">
        <v>173</v>
      </c>
      <c r="E104" s="162" t="s">
        <v>2688</v>
      </c>
      <c r="F104" s="163" t="s">
        <v>2689</v>
      </c>
      <c r="G104" s="164" t="s">
        <v>187</v>
      </c>
      <c r="H104" s="165">
        <v>775.748</v>
      </c>
      <c r="I104" s="75"/>
      <c r="J104" s="166">
        <f>ROUND(I104*H104,2)</f>
        <v>0</v>
      </c>
      <c r="K104" s="163" t="s">
        <v>177</v>
      </c>
      <c r="L104" s="90"/>
      <c r="M104" s="167" t="s">
        <v>3</v>
      </c>
      <c r="N104" s="168" t="s">
        <v>47</v>
      </c>
      <c r="O104" s="169"/>
      <c r="P104" s="170">
        <f>O104*H104</f>
        <v>0</v>
      </c>
      <c r="Q104" s="170">
        <v>0</v>
      </c>
      <c r="R104" s="170">
        <f>Q104*H104</f>
        <v>0</v>
      </c>
      <c r="S104" s="170">
        <v>0</v>
      </c>
      <c r="T104" s="171">
        <f>S104*H104</f>
        <v>0</v>
      </c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R104" s="172" t="s">
        <v>178</v>
      </c>
      <c r="AT104" s="172" t="s">
        <v>173</v>
      </c>
      <c r="AU104" s="172" t="s">
        <v>179</v>
      </c>
      <c r="AY104" s="82" t="s">
        <v>171</v>
      </c>
      <c r="BE104" s="173">
        <f>IF(N104="základní",J104,0)</f>
        <v>0</v>
      </c>
      <c r="BF104" s="173">
        <f>IF(N104="snížená",J104,0)</f>
        <v>0</v>
      </c>
      <c r="BG104" s="173">
        <f>IF(N104="zákl. přenesená",J104,0)</f>
        <v>0</v>
      </c>
      <c r="BH104" s="173">
        <f>IF(N104="sníž. přenesená",J104,0)</f>
        <v>0</v>
      </c>
      <c r="BI104" s="173">
        <f>IF(N104="nulová",J104,0)</f>
        <v>0</v>
      </c>
      <c r="BJ104" s="82" t="s">
        <v>179</v>
      </c>
      <c r="BK104" s="173">
        <f>ROUND(I104*H104,2)</f>
        <v>0</v>
      </c>
      <c r="BL104" s="82" t="s">
        <v>178</v>
      </c>
      <c r="BM104" s="172" t="s">
        <v>2690</v>
      </c>
    </row>
    <row r="105" spans="2:51" s="174" customFormat="1" ht="12">
      <c r="B105" s="175"/>
      <c r="D105" s="176" t="s">
        <v>181</v>
      </c>
      <c r="E105" s="177" t="s">
        <v>3</v>
      </c>
      <c r="F105" s="178" t="s">
        <v>2691</v>
      </c>
      <c r="H105" s="177" t="s">
        <v>3</v>
      </c>
      <c r="L105" s="175"/>
      <c r="M105" s="179"/>
      <c r="N105" s="180"/>
      <c r="O105" s="180"/>
      <c r="P105" s="180"/>
      <c r="Q105" s="180"/>
      <c r="R105" s="180"/>
      <c r="S105" s="180"/>
      <c r="T105" s="181"/>
      <c r="AT105" s="177" t="s">
        <v>181</v>
      </c>
      <c r="AU105" s="177" t="s">
        <v>179</v>
      </c>
      <c r="AV105" s="174" t="s">
        <v>83</v>
      </c>
      <c r="AW105" s="174" t="s">
        <v>36</v>
      </c>
      <c r="AX105" s="174" t="s">
        <v>75</v>
      </c>
      <c r="AY105" s="177" t="s">
        <v>171</v>
      </c>
    </row>
    <row r="106" spans="2:51" s="182" customFormat="1" ht="12">
      <c r="B106" s="183"/>
      <c r="D106" s="176" t="s">
        <v>181</v>
      </c>
      <c r="E106" s="184" t="s">
        <v>3</v>
      </c>
      <c r="F106" s="185" t="s">
        <v>2666</v>
      </c>
      <c r="H106" s="186">
        <v>387.874</v>
      </c>
      <c r="L106" s="183"/>
      <c r="M106" s="187"/>
      <c r="N106" s="188"/>
      <c r="O106" s="188"/>
      <c r="P106" s="188"/>
      <c r="Q106" s="188"/>
      <c r="R106" s="188"/>
      <c r="S106" s="188"/>
      <c r="T106" s="189"/>
      <c r="AT106" s="184" t="s">
        <v>181</v>
      </c>
      <c r="AU106" s="184" t="s">
        <v>179</v>
      </c>
      <c r="AV106" s="182" t="s">
        <v>179</v>
      </c>
      <c r="AW106" s="182" t="s">
        <v>36</v>
      </c>
      <c r="AX106" s="182" t="s">
        <v>75</v>
      </c>
      <c r="AY106" s="184" t="s">
        <v>171</v>
      </c>
    </row>
    <row r="107" spans="2:51" s="174" customFormat="1" ht="12">
      <c r="B107" s="175"/>
      <c r="D107" s="176" t="s">
        <v>181</v>
      </c>
      <c r="E107" s="177" t="s">
        <v>3</v>
      </c>
      <c r="F107" s="178" t="s">
        <v>2692</v>
      </c>
      <c r="H107" s="177" t="s">
        <v>3</v>
      </c>
      <c r="L107" s="175"/>
      <c r="M107" s="179"/>
      <c r="N107" s="180"/>
      <c r="O107" s="180"/>
      <c r="P107" s="180"/>
      <c r="Q107" s="180"/>
      <c r="R107" s="180"/>
      <c r="S107" s="180"/>
      <c r="T107" s="181"/>
      <c r="AT107" s="177" t="s">
        <v>181</v>
      </c>
      <c r="AU107" s="177" t="s">
        <v>179</v>
      </c>
      <c r="AV107" s="174" t="s">
        <v>83</v>
      </c>
      <c r="AW107" s="174" t="s">
        <v>36</v>
      </c>
      <c r="AX107" s="174" t="s">
        <v>75</v>
      </c>
      <c r="AY107" s="177" t="s">
        <v>171</v>
      </c>
    </row>
    <row r="108" spans="2:51" s="182" customFormat="1" ht="12">
      <c r="B108" s="183"/>
      <c r="D108" s="176" t="s">
        <v>181</v>
      </c>
      <c r="E108" s="184" t="s">
        <v>3</v>
      </c>
      <c r="F108" s="185" t="s">
        <v>2666</v>
      </c>
      <c r="H108" s="186">
        <v>387.874</v>
      </c>
      <c r="L108" s="183"/>
      <c r="M108" s="187"/>
      <c r="N108" s="188"/>
      <c r="O108" s="188"/>
      <c r="P108" s="188"/>
      <c r="Q108" s="188"/>
      <c r="R108" s="188"/>
      <c r="S108" s="188"/>
      <c r="T108" s="189"/>
      <c r="AT108" s="184" t="s">
        <v>181</v>
      </c>
      <c r="AU108" s="184" t="s">
        <v>179</v>
      </c>
      <c r="AV108" s="182" t="s">
        <v>179</v>
      </c>
      <c r="AW108" s="182" t="s">
        <v>36</v>
      </c>
      <c r="AX108" s="182" t="s">
        <v>75</v>
      </c>
      <c r="AY108" s="184" t="s">
        <v>171</v>
      </c>
    </row>
    <row r="109" spans="2:51" s="190" customFormat="1" ht="12">
      <c r="B109" s="191"/>
      <c r="D109" s="176" t="s">
        <v>181</v>
      </c>
      <c r="E109" s="192" t="s">
        <v>3</v>
      </c>
      <c r="F109" s="193" t="s">
        <v>184</v>
      </c>
      <c r="H109" s="194">
        <v>775.748</v>
      </c>
      <c r="L109" s="191"/>
      <c r="M109" s="195"/>
      <c r="N109" s="196"/>
      <c r="O109" s="196"/>
      <c r="P109" s="196"/>
      <c r="Q109" s="196"/>
      <c r="R109" s="196"/>
      <c r="S109" s="196"/>
      <c r="T109" s="197"/>
      <c r="AT109" s="192" t="s">
        <v>181</v>
      </c>
      <c r="AU109" s="192" t="s">
        <v>179</v>
      </c>
      <c r="AV109" s="190" t="s">
        <v>178</v>
      </c>
      <c r="AW109" s="190" t="s">
        <v>36</v>
      </c>
      <c r="AX109" s="190" t="s">
        <v>83</v>
      </c>
      <c r="AY109" s="192" t="s">
        <v>171</v>
      </c>
    </row>
    <row r="110" spans="1:65" s="92" customFormat="1" ht="36">
      <c r="A110" s="227"/>
      <c r="B110" s="90"/>
      <c r="C110" s="161" t="s">
        <v>178</v>
      </c>
      <c r="D110" s="161" t="s">
        <v>173</v>
      </c>
      <c r="E110" s="162" t="s">
        <v>207</v>
      </c>
      <c r="F110" s="163" t="s">
        <v>208</v>
      </c>
      <c r="G110" s="164" t="s">
        <v>187</v>
      </c>
      <c r="H110" s="165">
        <v>191.546</v>
      </c>
      <c r="I110" s="75"/>
      <c r="J110" s="166">
        <f>ROUND(I110*H110,2)</f>
        <v>0</v>
      </c>
      <c r="K110" s="163" t="s">
        <v>177</v>
      </c>
      <c r="L110" s="90"/>
      <c r="M110" s="167" t="s">
        <v>3</v>
      </c>
      <c r="N110" s="168" t="s">
        <v>47</v>
      </c>
      <c r="O110" s="169"/>
      <c r="P110" s="170">
        <f>O110*H110</f>
        <v>0</v>
      </c>
      <c r="Q110" s="170">
        <v>0</v>
      </c>
      <c r="R110" s="170">
        <f>Q110*H110</f>
        <v>0</v>
      </c>
      <c r="S110" s="170">
        <v>0</v>
      </c>
      <c r="T110" s="171">
        <f>S110*H110</f>
        <v>0</v>
      </c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R110" s="172" t="s">
        <v>178</v>
      </c>
      <c r="AT110" s="172" t="s">
        <v>173</v>
      </c>
      <c r="AU110" s="172" t="s">
        <v>179</v>
      </c>
      <c r="AY110" s="82" t="s">
        <v>171</v>
      </c>
      <c r="BE110" s="173">
        <f>IF(N110="základní",J110,0)</f>
        <v>0</v>
      </c>
      <c r="BF110" s="173">
        <f>IF(N110="snížená",J110,0)</f>
        <v>0</v>
      </c>
      <c r="BG110" s="173">
        <f>IF(N110="zákl. přenesená",J110,0)</f>
        <v>0</v>
      </c>
      <c r="BH110" s="173">
        <f>IF(N110="sníž. přenesená",J110,0)</f>
        <v>0</v>
      </c>
      <c r="BI110" s="173">
        <f>IF(N110="nulová",J110,0)</f>
        <v>0</v>
      </c>
      <c r="BJ110" s="82" t="s">
        <v>179</v>
      </c>
      <c r="BK110" s="173">
        <f>ROUND(I110*H110,2)</f>
        <v>0</v>
      </c>
      <c r="BL110" s="82" t="s">
        <v>178</v>
      </c>
      <c r="BM110" s="172" t="s">
        <v>2693</v>
      </c>
    </row>
    <row r="111" spans="2:51" s="174" customFormat="1" ht="12">
      <c r="B111" s="175"/>
      <c r="D111" s="176" t="s">
        <v>181</v>
      </c>
      <c r="E111" s="177" t="s">
        <v>3</v>
      </c>
      <c r="F111" s="178" t="s">
        <v>2694</v>
      </c>
      <c r="H111" s="177" t="s">
        <v>3</v>
      </c>
      <c r="L111" s="175"/>
      <c r="M111" s="179"/>
      <c r="N111" s="180"/>
      <c r="O111" s="180"/>
      <c r="P111" s="180"/>
      <c r="Q111" s="180"/>
      <c r="R111" s="180"/>
      <c r="S111" s="180"/>
      <c r="T111" s="181"/>
      <c r="AT111" s="177" t="s">
        <v>181</v>
      </c>
      <c r="AU111" s="177" t="s">
        <v>179</v>
      </c>
      <c r="AV111" s="174" t="s">
        <v>83</v>
      </c>
      <c r="AW111" s="174" t="s">
        <v>36</v>
      </c>
      <c r="AX111" s="174" t="s">
        <v>75</v>
      </c>
      <c r="AY111" s="177" t="s">
        <v>171</v>
      </c>
    </row>
    <row r="112" spans="2:51" s="182" customFormat="1" ht="12">
      <c r="B112" s="183"/>
      <c r="D112" s="176" t="s">
        <v>181</v>
      </c>
      <c r="E112" s="184" t="s">
        <v>2670</v>
      </c>
      <c r="F112" s="185" t="s">
        <v>2695</v>
      </c>
      <c r="H112" s="186">
        <v>191.546</v>
      </c>
      <c r="L112" s="183"/>
      <c r="M112" s="187"/>
      <c r="N112" s="188"/>
      <c r="O112" s="188"/>
      <c r="P112" s="188"/>
      <c r="Q112" s="188"/>
      <c r="R112" s="188"/>
      <c r="S112" s="188"/>
      <c r="T112" s="189"/>
      <c r="AT112" s="184" t="s">
        <v>181</v>
      </c>
      <c r="AU112" s="184" t="s">
        <v>179</v>
      </c>
      <c r="AV112" s="182" t="s">
        <v>179</v>
      </c>
      <c r="AW112" s="182" t="s">
        <v>36</v>
      </c>
      <c r="AX112" s="182" t="s">
        <v>83</v>
      </c>
      <c r="AY112" s="184" t="s">
        <v>171</v>
      </c>
    </row>
    <row r="113" spans="1:65" s="92" customFormat="1" ht="24">
      <c r="A113" s="227"/>
      <c r="B113" s="90"/>
      <c r="C113" s="161" t="s">
        <v>206</v>
      </c>
      <c r="D113" s="161" t="s">
        <v>173</v>
      </c>
      <c r="E113" s="162" t="s">
        <v>216</v>
      </c>
      <c r="F113" s="163" t="s">
        <v>217</v>
      </c>
      <c r="G113" s="164" t="s">
        <v>187</v>
      </c>
      <c r="H113" s="165">
        <v>579.42</v>
      </c>
      <c r="I113" s="75"/>
      <c r="J113" s="166">
        <f>ROUND(I113*H113,2)</f>
        <v>0</v>
      </c>
      <c r="K113" s="163" t="s">
        <v>177</v>
      </c>
      <c r="L113" s="90"/>
      <c r="M113" s="167" t="s">
        <v>3</v>
      </c>
      <c r="N113" s="168" t="s">
        <v>47</v>
      </c>
      <c r="O113" s="169"/>
      <c r="P113" s="170">
        <f>O113*H113</f>
        <v>0</v>
      </c>
      <c r="Q113" s="170">
        <v>0</v>
      </c>
      <c r="R113" s="170">
        <f>Q113*H113</f>
        <v>0</v>
      </c>
      <c r="S113" s="170">
        <v>0</v>
      </c>
      <c r="T113" s="171">
        <f>S113*H113</f>
        <v>0</v>
      </c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R113" s="172" t="s">
        <v>178</v>
      </c>
      <c r="AT113" s="172" t="s">
        <v>173</v>
      </c>
      <c r="AU113" s="172" t="s">
        <v>179</v>
      </c>
      <c r="AY113" s="82" t="s">
        <v>171</v>
      </c>
      <c r="BE113" s="173">
        <f>IF(N113="základní",J113,0)</f>
        <v>0</v>
      </c>
      <c r="BF113" s="173">
        <f>IF(N113="snížená",J113,0)</f>
        <v>0</v>
      </c>
      <c r="BG113" s="173">
        <f>IF(N113="zákl. přenesená",J113,0)</f>
        <v>0</v>
      </c>
      <c r="BH113" s="173">
        <f>IF(N113="sníž. přenesená",J113,0)</f>
        <v>0</v>
      </c>
      <c r="BI113" s="173">
        <f>IF(N113="nulová",J113,0)</f>
        <v>0</v>
      </c>
      <c r="BJ113" s="82" t="s">
        <v>179</v>
      </c>
      <c r="BK113" s="173">
        <f>ROUND(I113*H113,2)</f>
        <v>0</v>
      </c>
      <c r="BL113" s="82" t="s">
        <v>178</v>
      </c>
      <c r="BM113" s="172" t="s">
        <v>2696</v>
      </c>
    </row>
    <row r="114" spans="2:51" s="174" customFormat="1" ht="12">
      <c r="B114" s="175"/>
      <c r="D114" s="176" t="s">
        <v>181</v>
      </c>
      <c r="E114" s="177" t="s">
        <v>3</v>
      </c>
      <c r="F114" s="178" t="s">
        <v>2694</v>
      </c>
      <c r="H114" s="177" t="s">
        <v>3</v>
      </c>
      <c r="L114" s="175"/>
      <c r="M114" s="179"/>
      <c r="N114" s="180"/>
      <c r="O114" s="180"/>
      <c r="P114" s="180"/>
      <c r="Q114" s="180"/>
      <c r="R114" s="180"/>
      <c r="S114" s="180"/>
      <c r="T114" s="181"/>
      <c r="AT114" s="177" t="s">
        <v>181</v>
      </c>
      <c r="AU114" s="177" t="s">
        <v>179</v>
      </c>
      <c r="AV114" s="174" t="s">
        <v>83</v>
      </c>
      <c r="AW114" s="174" t="s">
        <v>36</v>
      </c>
      <c r="AX114" s="174" t="s">
        <v>75</v>
      </c>
      <c r="AY114" s="177" t="s">
        <v>171</v>
      </c>
    </row>
    <row r="115" spans="2:51" s="182" customFormat="1" ht="12">
      <c r="B115" s="183"/>
      <c r="D115" s="176" t="s">
        <v>181</v>
      </c>
      <c r="E115" s="184" t="s">
        <v>3</v>
      </c>
      <c r="F115" s="185" t="s">
        <v>2670</v>
      </c>
      <c r="H115" s="186">
        <v>191.546</v>
      </c>
      <c r="L115" s="183"/>
      <c r="M115" s="187"/>
      <c r="N115" s="188"/>
      <c r="O115" s="188"/>
      <c r="P115" s="188"/>
      <c r="Q115" s="188"/>
      <c r="R115" s="188"/>
      <c r="S115" s="188"/>
      <c r="T115" s="189"/>
      <c r="AT115" s="184" t="s">
        <v>181</v>
      </c>
      <c r="AU115" s="184" t="s">
        <v>179</v>
      </c>
      <c r="AV115" s="182" t="s">
        <v>179</v>
      </c>
      <c r="AW115" s="182" t="s">
        <v>36</v>
      </c>
      <c r="AX115" s="182" t="s">
        <v>75</v>
      </c>
      <c r="AY115" s="184" t="s">
        <v>171</v>
      </c>
    </row>
    <row r="116" spans="2:51" s="174" customFormat="1" ht="12">
      <c r="B116" s="175"/>
      <c r="D116" s="176" t="s">
        <v>181</v>
      </c>
      <c r="E116" s="177" t="s">
        <v>3</v>
      </c>
      <c r="F116" s="178" t="s">
        <v>2697</v>
      </c>
      <c r="H116" s="177" t="s">
        <v>3</v>
      </c>
      <c r="L116" s="175"/>
      <c r="M116" s="179"/>
      <c r="N116" s="180"/>
      <c r="O116" s="180"/>
      <c r="P116" s="180"/>
      <c r="Q116" s="180"/>
      <c r="R116" s="180"/>
      <c r="S116" s="180"/>
      <c r="T116" s="181"/>
      <c r="AT116" s="177" t="s">
        <v>181</v>
      </c>
      <c r="AU116" s="177" t="s">
        <v>179</v>
      </c>
      <c r="AV116" s="174" t="s">
        <v>83</v>
      </c>
      <c r="AW116" s="174" t="s">
        <v>36</v>
      </c>
      <c r="AX116" s="174" t="s">
        <v>75</v>
      </c>
      <c r="AY116" s="177" t="s">
        <v>171</v>
      </c>
    </row>
    <row r="117" spans="2:51" s="182" customFormat="1" ht="12">
      <c r="B117" s="183"/>
      <c r="D117" s="176" t="s">
        <v>181</v>
      </c>
      <c r="E117" s="184" t="s">
        <v>3</v>
      </c>
      <c r="F117" s="185" t="s">
        <v>2666</v>
      </c>
      <c r="H117" s="186">
        <v>387.874</v>
      </c>
      <c r="L117" s="183"/>
      <c r="M117" s="187"/>
      <c r="N117" s="188"/>
      <c r="O117" s="188"/>
      <c r="P117" s="188"/>
      <c r="Q117" s="188"/>
      <c r="R117" s="188"/>
      <c r="S117" s="188"/>
      <c r="T117" s="189"/>
      <c r="AT117" s="184" t="s">
        <v>181</v>
      </c>
      <c r="AU117" s="184" t="s">
        <v>179</v>
      </c>
      <c r="AV117" s="182" t="s">
        <v>179</v>
      </c>
      <c r="AW117" s="182" t="s">
        <v>36</v>
      </c>
      <c r="AX117" s="182" t="s">
        <v>75</v>
      </c>
      <c r="AY117" s="184" t="s">
        <v>171</v>
      </c>
    </row>
    <row r="118" spans="2:51" s="190" customFormat="1" ht="12">
      <c r="B118" s="191"/>
      <c r="D118" s="176" t="s">
        <v>181</v>
      </c>
      <c r="E118" s="192" t="s">
        <v>3</v>
      </c>
      <c r="F118" s="193" t="s">
        <v>184</v>
      </c>
      <c r="H118" s="194">
        <v>579.42</v>
      </c>
      <c r="L118" s="191"/>
      <c r="M118" s="195"/>
      <c r="N118" s="196"/>
      <c r="O118" s="196"/>
      <c r="P118" s="196"/>
      <c r="Q118" s="196"/>
      <c r="R118" s="196"/>
      <c r="S118" s="196"/>
      <c r="T118" s="197"/>
      <c r="AT118" s="192" t="s">
        <v>181</v>
      </c>
      <c r="AU118" s="192" t="s">
        <v>179</v>
      </c>
      <c r="AV118" s="190" t="s">
        <v>178</v>
      </c>
      <c r="AW118" s="190" t="s">
        <v>36</v>
      </c>
      <c r="AX118" s="190" t="s">
        <v>83</v>
      </c>
      <c r="AY118" s="192" t="s">
        <v>171</v>
      </c>
    </row>
    <row r="119" spans="1:65" s="92" customFormat="1" ht="24">
      <c r="A119" s="227"/>
      <c r="B119" s="90"/>
      <c r="C119" s="161" t="s">
        <v>210</v>
      </c>
      <c r="D119" s="161" t="s">
        <v>173</v>
      </c>
      <c r="E119" s="162" t="s">
        <v>220</v>
      </c>
      <c r="F119" s="163" t="s">
        <v>221</v>
      </c>
      <c r="G119" s="164" t="s">
        <v>222</v>
      </c>
      <c r="H119" s="165">
        <v>383.092</v>
      </c>
      <c r="I119" s="75"/>
      <c r="J119" s="166">
        <f>ROUND(I119*H119,2)</f>
        <v>0</v>
      </c>
      <c r="K119" s="163" t="s">
        <v>177</v>
      </c>
      <c r="L119" s="90"/>
      <c r="M119" s="167" t="s">
        <v>3</v>
      </c>
      <c r="N119" s="168" t="s">
        <v>47</v>
      </c>
      <c r="O119" s="169"/>
      <c r="P119" s="170">
        <f>O119*H119</f>
        <v>0</v>
      </c>
      <c r="Q119" s="170">
        <v>0</v>
      </c>
      <c r="R119" s="170">
        <f>Q119*H119</f>
        <v>0</v>
      </c>
      <c r="S119" s="170">
        <v>0</v>
      </c>
      <c r="T119" s="171">
        <f>S119*H119</f>
        <v>0</v>
      </c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R119" s="172" t="s">
        <v>178</v>
      </c>
      <c r="AT119" s="172" t="s">
        <v>173</v>
      </c>
      <c r="AU119" s="172" t="s">
        <v>179</v>
      </c>
      <c r="AY119" s="82" t="s">
        <v>171</v>
      </c>
      <c r="BE119" s="173">
        <f>IF(N119="základní",J119,0)</f>
        <v>0</v>
      </c>
      <c r="BF119" s="173">
        <f>IF(N119="snížená",J119,0)</f>
        <v>0</v>
      </c>
      <c r="BG119" s="173">
        <f>IF(N119="zákl. přenesená",J119,0)</f>
        <v>0</v>
      </c>
      <c r="BH119" s="173">
        <f>IF(N119="sníž. přenesená",J119,0)</f>
        <v>0</v>
      </c>
      <c r="BI119" s="173">
        <f>IF(N119="nulová",J119,0)</f>
        <v>0</v>
      </c>
      <c r="BJ119" s="82" t="s">
        <v>179</v>
      </c>
      <c r="BK119" s="173">
        <f>ROUND(I119*H119,2)</f>
        <v>0</v>
      </c>
      <c r="BL119" s="82" t="s">
        <v>178</v>
      </c>
      <c r="BM119" s="172" t="s">
        <v>2698</v>
      </c>
    </row>
    <row r="120" spans="2:51" s="182" customFormat="1" ht="12">
      <c r="B120" s="183"/>
      <c r="D120" s="176" t="s">
        <v>181</v>
      </c>
      <c r="E120" s="184" t="s">
        <v>3</v>
      </c>
      <c r="F120" s="185" t="s">
        <v>2670</v>
      </c>
      <c r="H120" s="186">
        <v>191.546</v>
      </c>
      <c r="L120" s="183"/>
      <c r="M120" s="187"/>
      <c r="N120" s="188"/>
      <c r="O120" s="188"/>
      <c r="P120" s="188"/>
      <c r="Q120" s="188"/>
      <c r="R120" s="188"/>
      <c r="S120" s="188"/>
      <c r="T120" s="189"/>
      <c r="AT120" s="184" t="s">
        <v>181</v>
      </c>
      <c r="AU120" s="184" t="s">
        <v>179</v>
      </c>
      <c r="AV120" s="182" t="s">
        <v>179</v>
      </c>
      <c r="AW120" s="182" t="s">
        <v>36</v>
      </c>
      <c r="AX120" s="182" t="s">
        <v>83</v>
      </c>
      <c r="AY120" s="184" t="s">
        <v>171</v>
      </c>
    </row>
    <row r="121" spans="2:51" s="182" customFormat="1" ht="12">
      <c r="B121" s="183"/>
      <c r="D121" s="176" t="s">
        <v>181</v>
      </c>
      <c r="F121" s="185" t="s">
        <v>2699</v>
      </c>
      <c r="H121" s="186">
        <v>383.092</v>
      </c>
      <c r="L121" s="183"/>
      <c r="M121" s="187"/>
      <c r="N121" s="188"/>
      <c r="O121" s="188"/>
      <c r="P121" s="188"/>
      <c r="Q121" s="188"/>
      <c r="R121" s="188"/>
      <c r="S121" s="188"/>
      <c r="T121" s="189"/>
      <c r="AT121" s="184" t="s">
        <v>181</v>
      </c>
      <c r="AU121" s="184" t="s">
        <v>179</v>
      </c>
      <c r="AV121" s="182" t="s">
        <v>179</v>
      </c>
      <c r="AW121" s="182" t="s">
        <v>4</v>
      </c>
      <c r="AX121" s="182" t="s">
        <v>83</v>
      </c>
      <c r="AY121" s="184" t="s">
        <v>171</v>
      </c>
    </row>
    <row r="122" spans="1:65" s="92" customFormat="1" ht="24">
      <c r="A122" s="227"/>
      <c r="B122" s="90"/>
      <c r="C122" s="161" t="s">
        <v>215</v>
      </c>
      <c r="D122" s="161" t="s">
        <v>173</v>
      </c>
      <c r="E122" s="162" t="s">
        <v>227</v>
      </c>
      <c r="F122" s="163" t="s">
        <v>228</v>
      </c>
      <c r="G122" s="164" t="s">
        <v>187</v>
      </c>
      <c r="H122" s="165">
        <v>191.546</v>
      </c>
      <c r="I122" s="75"/>
      <c r="J122" s="166">
        <f>ROUND(I122*H122,2)</f>
        <v>0</v>
      </c>
      <c r="K122" s="163" t="s">
        <v>177</v>
      </c>
      <c r="L122" s="90"/>
      <c r="M122" s="167" t="s">
        <v>3</v>
      </c>
      <c r="N122" s="168" t="s">
        <v>47</v>
      </c>
      <c r="O122" s="169"/>
      <c r="P122" s="170">
        <f>O122*H122</f>
        <v>0</v>
      </c>
      <c r="Q122" s="170">
        <v>0</v>
      </c>
      <c r="R122" s="170">
        <f>Q122*H122</f>
        <v>0</v>
      </c>
      <c r="S122" s="170">
        <v>0</v>
      </c>
      <c r="T122" s="171">
        <f>S122*H122</f>
        <v>0</v>
      </c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R122" s="172" t="s">
        <v>178</v>
      </c>
      <c r="AT122" s="172" t="s">
        <v>173</v>
      </c>
      <c r="AU122" s="172" t="s">
        <v>179</v>
      </c>
      <c r="AY122" s="82" t="s">
        <v>171</v>
      </c>
      <c r="BE122" s="173">
        <f>IF(N122="základní",J122,0)</f>
        <v>0</v>
      </c>
      <c r="BF122" s="173">
        <f>IF(N122="snížená",J122,0)</f>
        <v>0</v>
      </c>
      <c r="BG122" s="173">
        <f>IF(N122="zákl. přenesená",J122,0)</f>
        <v>0</v>
      </c>
      <c r="BH122" s="173">
        <f>IF(N122="sníž. přenesená",J122,0)</f>
        <v>0</v>
      </c>
      <c r="BI122" s="173">
        <f>IF(N122="nulová",J122,0)</f>
        <v>0</v>
      </c>
      <c r="BJ122" s="82" t="s">
        <v>179</v>
      </c>
      <c r="BK122" s="173">
        <f>ROUND(I122*H122,2)</f>
        <v>0</v>
      </c>
      <c r="BL122" s="82" t="s">
        <v>178</v>
      </c>
      <c r="BM122" s="172" t="s">
        <v>2700</v>
      </c>
    </row>
    <row r="123" spans="2:51" s="182" customFormat="1" ht="12">
      <c r="B123" s="183"/>
      <c r="D123" s="176" t="s">
        <v>181</v>
      </c>
      <c r="E123" s="184" t="s">
        <v>3</v>
      </c>
      <c r="F123" s="185" t="s">
        <v>2670</v>
      </c>
      <c r="H123" s="186">
        <v>191.546</v>
      </c>
      <c r="L123" s="183"/>
      <c r="M123" s="187"/>
      <c r="N123" s="188"/>
      <c r="O123" s="188"/>
      <c r="P123" s="188"/>
      <c r="Q123" s="188"/>
      <c r="R123" s="188"/>
      <c r="S123" s="188"/>
      <c r="T123" s="189"/>
      <c r="AT123" s="184" t="s">
        <v>181</v>
      </c>
      <c r="AU123" s="184" t="s">
        <v>179</v>
      </c>
      <c r="AV123" s="182" t="s">
        <v>179</v>
      </c>
      <c r="AW123" s="182" t="s">
        <v>36</v>
      </c>
      <c r="AX123" s="182" t="s">
        <v>83</v>
      </c>
      <c r="AY123" s="184" t="s">
        <v>171</v>
      </c>
    </row>
    <row r="124" spans="1:65" s="92" customFormat="1" ht="24">
      <c r="A124" s="227"/>
      <c r="B124" s="90"/>
      <c r="C124" s="161" t="s">
        <v>219</v>
      </c>
      <c r="D124" s="161" t="s">
        <v>173</v>
      </c>
      <c r="E124" s="162" t="s">
        <v>2701</v>
      </c>
      <c r="F124" s="163" t="s">
        <v>2702</v>
      </c>
      <c r="G124" s="164" t="s">
        <v>187</v>
      </c>
      <c r="H124" s="165">
        <v>387.874</v>
      </c>
      <c r="I124" s="75"/>
      <c r="J124" s="166">
        <f>ROUND(I124*H124,2)</f>
        <v>0</v>
      </c>
      <c r="K124" s="163" t="s">
        <v>177</v>
      </c>
      <c r="L124" s="90"/>
      <c r="M124" s="167" t="s">
        <v>3</v>
      </c>
      <c r="N124" s="168" t="s">
        <v>47</v>
      </c>
      <c r="O124" s="169"/>
      <c r="P124" s="170">
        <f>O124*H124</f>
        <v>0</v>
      </c>
      <c r="Q124" s="170">
        <v>0</v>
      </c>
      <c r="R124" s="170">
        <f>Q124*H124</f>
        <v>0</v>
      </c>
      <c r="S124" s="170">
        <v>0</v>
      </c>
      <c r="T124" s="171">
        <f>S124*H124</f>
        <v>0</v>
      </c>
      <c r="U124" s="227"/>
      <c r="V124" s="227"/>
      <c r="W124" s="227"/>
      <c r="X124" s="227"/>
      <c r="Y124" s="227"/>
      <c r="Z124" s="227"/>
      <c r="AA124" s="227"/>
      <c r="AB124" s="227"/>
      <c r="AC124" s="227"/>
      <c r="AD124" s="227"/>
      <c r="AE124" s="227"/>
      <c r="AR124" s="172" t="s">
        <v>178</v>
      </c>
      <c r="AT124" s="172" t="s">
        <v>173</v>
      </c>
      <c r="AU124" s="172" t="s">
        <v>179</v>
      </c>
      <c r="AY124" s="82" t="s">
        <v>171</v>
      </c>
      <c r="BE124" s="173">
        <f>IF(N124="základní",J124,0)</f>
        <v>0</v>
      </c>
      <c r="BF124" s="173">
        <f>IF(N124="snížená",J124,0)</f>
        <v>0</v>
      </c>
      <c r="BG124" s="173">
        <f>IF(N124="zákl. přenesená",J124,0)</f>
        <v>0</v>
      </c>
      <c r="BH124" s="173">
        <f>IF(N124="sníž. přenesená",J124,0)</f>
        <v>0</v>
      </c>
      <c r="BI124" s="173">
        <f>IF(N124="nulová",J124,0)</f>
        <v>0</v>
      </c>
      <c r="BJ124" s="82" t="s">
        <v>179</v>
      </c>
      <c r="BK124" s="173">
        <f>ROUND(I124*H124,2)</f>
        <v>0</v>
      </c>
      <c r="BL124" s="82" t="s">
        <v>178</v>
      </c>
      <c r="BM124" s="172" t="s">
        <v>2703</v>
      </c>
    </row>
    <row r="125" spans="2:51" s="182" customFormat="1" ht="12">
      <c r="B125" s="183"/>
      <c r="D125" s="176" t="s">
        <v>181</v>
      </c>
      <c r="E125" s="184" t="s">
        <v>2666</v>
      </c>
      <c r="F125" s="185" t="s">
        <v>2704</v>
      </c>
      <c r="H125" s="186">
        <v>387.874</v>
      </c>
      <c r="I125" s="77"/>
      <c r="L125" s="183"/>
      <c r="M125" s="187"/>
      <c r="N125" s="188"/>
      <c r="O125" s="188"/>
      <c r="P125" s="188"/>
      <c r="Q125" s="188"/>
      <c r="R125" s="188"/>
      <c r="S125" s="188"/>
      <c r="T125" s="189"/>
      <c r="AT125" s="184" t="s">
        <v>181</v>
      </c>
      <c r="AU125" s="184" t="s">
        <v>179</v>
      </c>
      <c r="AV125" s="182" t="s">
        <v>179</v>
      </c>
      <c r="AW125" s="182" t="s">
        <v>36</v>
      </c>
      <c r="AX125" s="182" t="s">
        <v>83</v>
      </c>
      <c r="AY125" s="184" t="s">
        <v>171</v>
      </c>
    </row>
    <row r="126" spans="1:65" s="92" customFormat="1" ht="36">
      <c r="A126" s="227"/>
      <c r="B126" s="90"/>
      <c r="C126" s="161" t="s">
        <v>226</v>
      </c>
      <c r="D126" s="161" t="s">
        <v>173</v>
      </c>
      <c r="E126" s="162" t="s">
        <v>2705</v>
      </c>
      <c r="F126" s="163" t="s">
        <v>2706</v>
      </c>
      <c r="G126" s="164" t="s">
        <v>187</v>
      </c>
      <c r="H126" s="165">
        <v>132.63</v>
      </c>
      <c r="I126" s="75"/>
      <c r="J126" s="166">
        <f>ROUND(I126*H126,2)</f>
        <v>0</v>
      </c>
      <c r="K126" s="163" t="s">
        <v>177</v>
      </c>
      <c r="L126" s="90"/>
      <c r="M126" s="167" t="s">
        <v>3</v>
      </c>
      <c r="N126" s="168" t="s">
        <v>47</v>
      </c>
      <c r="O126" s="169"/>
      <c r="P126" s="170">
        <f>O126*H126</f>
        <v>0</v>
      </c>
      <c r="Q126" s="170">
        <v>0</v>
      </c>
      <c r="R126" s="170">
        <f>Q126*H126</f>
        <v>0</v>
      </c>
      <c r="S126" s="170">
        <v>0</v>
      </c>
      <c r="T126" s="171">
        <f>S126*H126</f>
        <v>0</v>
      </c>
      <c r="U126" s="227"/>
      <c r="V126" s="227"/>
      <c r="W126" s="227"/>
      <c r="X126" s="227"/>
      <c r="Y126" s="227"/>
      <c r="Z126" s="227"/>
      <c r="AA126" s="227"/>
      <c r="AB126" s="227"/>
      <c r="AC126" s="227"/>
      <c r="AD126" s="227"/>
      <c r="AE126" s="227"/>
      <c r="AR126" s="172" t="s">
        <v>178</v>
      </c>
      <c r="AT126" s="172" t="s">
        <v>173</v>
      </c>
      <c r="AU126" s="172" t="s">
        <v>179</v>
      </c>
      <c r="AY126" s="82" t="s">
        <v>171</v>
      </c>
      <c r="BE126" s="173">
        <f>IF(N126="základní",J126,0)</f>
        <v>0</v>
      </c>
      <c r="BF126" s="173">
        <f>IF(N126="snížená",J126,0)</f>
        <v>0</v>
      </c>
      <c r="BG126" s="173">
        <f>IF(N126="zákl. přenesená",J126,0)</f>
        <v>0</v>
      </c>
      <c r="BH126" s="173">
        <f>IF(N126="sníž. přenesená",J126,0)</f>
        <v>0</v>
      </c>
      <c r="BI126" s="173">
        <f>IF(N126="nulová",J126,0)</f>
        <v>0</v>
      </c>
      <c r="BJ126" s="82" t="s">
        <v>179</v>
      </c>
      <c r="BK126" s="173">
        <f>ROUND(I126*H126,2)</f>
        <v>0</v>
      </c>
      <c r="BL126" s="82" t="s">
        <v>178</v>
      </c>
      <c r="BM126" s="172" t="s">
        <v>2707</v>
      </c>
    </row>
    <row r="127" spans="2:51" s="182" customFormat="1" ht="12">
      <c r="B127" s="183"/>
      <c r="D127" s="176" t="s">
        <v>181</v>
      </c>
      <c r="E127" s="184" t="s">
        <v>2662</v>
      </c>
      <c r="F127" s="185" t="s">
        <v>2708</v>
      </c>
      <c r="H127" s="186">
        <v>124.23</v>
      </c>
      <c r="L127" s="183"/>
      <c r="M127" s="187"/>
      <c r="N127" s="188"/>
      <c r="O127" s="188"/>
      <c r="P127" s="188"/>
      <c r="Q127" s="188"/>
      <c r="R127" s="188"/>
      <c r="S127" s="188"/>
      <c r="T127" s="189"/>
      <c r="AT127" s="184" t="s">
        <v>181</v>
      </c>
      <c r="AU127" s="184" t="s">
        <v>179</v>
      </c>
      <c r="AV127" s="182" t="s">
        <v>179</v>
      </c>
      <c r="AW127" s="182" t="s">
        <v>36</v>
      </c>
      <c r="AX127" s="182" t="s">
        <v>75</v>
      </c>
      <c r="AY127" s="184" t="s">
        <v>171</v>
      </c>
    </row>
    <row r="128" spans="2:51" s="182" customFormat="1" ht="12">
      <c r="B128" s="183"/>
      <c r="D128" s="176" t="s">
        <v>181</v>
      </c>
      <c r="E128" s="184" t="s">
        <v>2664</v>
      </c>
      <c r="F128" s="185" t="s">
        <v>2709</v>
      </c>
      <c r="H128" s="186">
        <v>8.4</v>
      </c>
      <c r="L128" s="183"/>
      <c r="M128" s="187"/>
      <c r="N128" s="188"/>
      <c r="O128" s="188"/>
      <c r="P128" s="188"/>
      <c r="Q128" s="188"/>
      <c r="R128" s="188"/>
      <c r="S128" s="188"/>
      <c r="T128" s="189"/>
      <c r="AT128" s="184" t="s">
        <v>181</v>
      </c>
      <c r="AU128" s="184" t="s">
        <v>179</v>
      </c>
      <c r="AV128" s="182" t="s">
        <v>179</v>
      </c>
      <c r="AW128" s="182" t="s">
        <v>36</v>
      </c>
      <c r="AX128" s="182" t="s">
        <v>75</v>
      </c>
      <c r="AY128" s="184" t="s">
        <v>171</v>
      </c>
    </row>
    <row r="129" spans="2:51" s="190" customFormat="1" ht="12">
      <c r="B129" s="191"/>
      <c r="D129" s="176" t="s">
        <v>181</v>
      </c>
      <c r="E129" s="192" t="s">
        <v>3</v>
      </c>
      <c r="F129" s="193" t="s">
        <v>184</v>
      </c>
      <c r="H129" s="194">
        <v>132.63</v>
      </c>
      <c r="L129" s="191"/>
      <c r="M129" s="195"/>
      <c r="N129" s="196"/>
      <c r="O129" s="196"/>
      <c r="P129" s="196"/>
      <c r="Q129" s="196"/>
      <c r="R129" s="196"/>
      <c r="S129" s="196"/>
      <c r="T129" s="197"/>
      <c r="AT129" s="192" t="s">
        <v>181</v>
      </c>
      <c r="AU129" s="192" t="s">
        <v>179</v>
      </c>
      <c r="AV129" s="190" t="s">
        <v>178</v>
      </c>
      <c r="AW129" s="190" t="s">
        <v>36</v>
      </c>
      <c r="AX129" s="190" t="s">
        <v>83</v>
      </c>
      <c r="AY129" s="192" t="s">
        <v>171</v>
      </c>
    </row>
    <row r="130" spans="1:65" s="92" customFormat="1" ht="16.5" customHeight="1">
      <c r="A130" s="227"/>
      <c r="B130" s="90"/>
      <c r="C130" s="198" t="s">
        <v>230</v>
      </c>
      <c r="D130" s="198" t="s">
        <v>248</v>
      </c>
      <c r="E130" s="199" t="s">
        <v>2710</v>
      </c>
      <c r="F130" s="200" t="s">
        <v>2711</v>
      </c>
      <c r="G130" s="201" t="s">
        <v>222</v>
      </c>
      <c r="H130" s="202">
        <v>248.46</v>
      </c>
      <c r="I130" s="78"/>
      <c r="J130" s="203">
        <f>ROUND(I130*H130,2)</f>
        <v>0</v>
      </c>
      <c r="K130" s="200" t="s">
        <v>177</v>
      </c>
      <c r="L130" s="204"/>
      <c r="M130" s="205" t="s">
        <v>3</v>
      </c>
      <c r="N130" s="206" t="s">
        <v>47</v>
      </c>
      <c r="O130" s="169"/>
      <c r="P130" s="170">
        <f>O130*H130</f>
        <v>0</v>
      </c>
      <c r="Q130" s="170">
        <v>0</v>
      </c>
      <c r="R130" s="170">
        <f>Q130*H130</f>
        <v>0</v>
      </c>
      <c r="S130" s="170">
        <v>0</v>
      </c>
      <c r="T130" s="171">
        <f>S130*H130</f>
        <v>0</v>
      </c>
      <c r="U130" s="227"/>
      <c r="V130" s="227"/>
      <c r="W130" s="227"/>
      <c r="X130" s="227"/>
      <c r="Y130" s="227"/>
      <c r="Z130" s="227"/>
      <c r="AA130" s="227"/>
      <c r="AB130" s="227"/>
      <c r="AC130" s="227"/>
      <c r="AD130" s="227"/>
      <c r="AE130" s="227"/>
      <c r="AR130" s="172" t="s">
        <v>219</v>
      </c>
      <c r="AT130" s="172" t="s">
        <v>248</v>
      </c>
      <c r="AU130" s="172" t="s">
        <v>179</v>
      </c>
      <c r="AY130" s="82" t="s">
        <v>171</v>
      </c>
      <c r="BE130" s="173">
        <f>IF(N130="základní",J130,0)</f>
        <v>0</v>
      </c>
      <c r="BF130" s="173">
        <f>IF(N130="snížená",J130,0)</f>
        <v>0</v>
      </c>
      <c r="BG130" s="173">
        <f>IF(N130="zákl. přenesená",J130,0)</f>
        <v>0</v>
      </c>
      <c r="BH130" s="173">
        <f>IF(N130="sníž. přenesená",J130,0)</f>
        <v>0</v>
      </c>
      <c r="BI130" s="173">
        <f>IF(N130="nulová",J130,0)</f>
        <v>0</v>
      </c>
      <c r="BJ130" s="82" t="s">
        <v>179</v>
      </c>
      <c r="BK130" s="173">
        <f>ROUND(I130*H130,2)</f>
        <v>0</v>
      </c>
      <c r="BL130" s="82" t="s">
        <v>178</v>
      </c>
      <c r="BM130" s="172" t="s">
        <v>2712</v>
      </c>
    </row>
    <row r="131" spans="2:51" s="182" customFormat="1" ht="12">
      <c r="B131" s="183"/>
      <c r="D131" s="176" t="s">
        <v>181</v>
      </c>
      <c r="E131" s="184" t="s">
        <v>3</v>
      </c>
      <c r="F131" s="185" t="s">
        <v>2662</v>
      </c>
      <c r="H131" s="186">
        <v>124.23</v>
      </c>
      <c r="L131" s="183"/>
      <c r="M131" s="187"/>
      <c r="N131" s="188"/>
      <c r="O131" s="188"/>
      <c r="P131" s="188"/>
      <c r="Q131" s="188"/>
      <c r="R131" s="188"/>
      <c r="S131" s="188"/>
      <c r="T131" s="189"/>
      <c r="AT131" s="184" t="s">
        <v>181</v>
      </c>
      <c r="AU131" s="184" t="s">
        <v>179</v>
      </c>
      <c r="AV131" s="182" t="s">
        <v>179</v>
      </c>
      <c r="AW131" s="182" t="s">
        <v>36</v>
      </c>
      <c r="AX131" s="182" t="s">
        <v>83</v>
      </c>
      <c r="AY131" s="184" t="s">
        <v>171</v>
      </c>
    </row>
    <row r="132" spans="2:51" s="182" customFormat="1" ht="12">
      <c r="B132" s="183"/>
      <c r="D132" s="176" t="s">
        <v>181</v>
      </c>
      <c r="F132" s="185" t="s">
        <v>2713</v>
      </c>
      <c r="H132" s="186">
        <v>248.46</v>
      </c>
      <c r="L132" s="183"/>
      <c r="M132" s="187"/>
      <c r="N132" s="188"/>
      <c r="O132" s="188"/>
      <c r="P132" s="188"/>
      <c r="Q132" s="188"/>
      <c r="R132" s="188"/>
      <c r="S132" s="188"/>
      <c r="T132" s="189"/>
      <c r="AT132" s="184" t="s">
        <v>181</v>
      </c>
      <c r="AU132" s="184" t="s">
        <v>179</v>
      </c>
      <c r="AV132" s="182" t="s">
        <v>179</v>
      </c>
      <c r="AW132" s="182" t="s">
        <v>4</v>
      </c>
      <c r="AX132" s="182" t="s">
        <v>83</v>
      </c>
      <c r="AY132" s="184" t="s">
        <v>171</v>
      </c>
    </row>
    <row r="133" spans="1:65" s="92" customFormat="1" ht="16.5" customHeight="1">
      <c r="A133" s="227"/>
      <c r="B133" s="90"/>
      <c r="C133" s="198" t="s">
        <v>236</v>
      </c>
      <c r="D133" s="198" t="s">
        <v>248</v>
      </c>
      <c r="E133" s="199" t="s">
        <v>2714</v>
      </c>
      <c r="F133" s="200" t="s">
        <v>2715</v>
      </c>
      <c r="G133" s="201" t="s">
        <v>222</v>
      </c>
      <c r="H133" s="202">
        <v>16.8</v>
      </c>
      <c r="I133" s="78"/>
      <c r="J133" s="203">
        <f>ROUND(I133*H133,2)</f>
        <v>0</v>
      </c>
      <c r="K133" s="200" t="s">
        <v>177</v>
      </c>
      <c r="L133" s="204"/>
      <c r="M133" s="205" t="s">
        <v>3</v>
      </c>
      <c r="N133" s="206" t="s">
        <v>47</v>
      </c>
      <c r="O133" s="169"/>
      <c r="P133" s="170">
        <f>O133*H133</f>
        <v>0</v>
      </c>
      <c r="Q133" s="170">
        <v>0</v>
      </c>
      <c r="R133" s="170">
        <f>Q133*H133</f>
        <v>0</v>
      </c>
      <c r="S133" s="170">
        <v>0</v>
      </c>
      <c r="T133" s="171">
        <f>S133*H133</f>
        <v>0</v>
      </c>
      <c r="U133" s="227"/>
      <c r="V133" s="227"/>
      <c r="W133" s="227"/>
      <c r="X133" s="227"/>
      <c r="Y133" s="227"/>
      <c r="Z133" s="227"/>
      <c r="AA133" s="227"/>
      <c r="AB133" s="227"/>
      <c r="AC133" s="227"/>
      <c r="AD133" s="227"/>
      <c r="AE133" s="227"/>
      <c r="AR133" s="172" t="s">
        <v>219</v>
      </c>
      <c r="AT133" s="172" t="s">
        <v>248</v>
      </c>
      <c r="AU133" s="172" t="s">
        <v>179</v>
      </c>
      <c r="AY133" s="82" t="s">
        <v>171</v>
      </c>
      <c r="BE133" s="173">
        <f>IF(N133="základní",J133,0)</f>
        <v>0</v>
      </c>
      <c r="BF133" s="173">
        <f>IF(N133="snížená",J133,0)</f>
        <v>0</v>
      </c>
      <c r="BG133" s="173">
        <f>IF(N133="zákl. přenesená",J133,0)</f>
        <v>0</v>
      </c>
      <c r="BH133" s="173">
        <f>IF(N133="sníž. přenesená",J133,0)</f>
        <v>0</v>
      </c>
      <c r="BI133" s="173">
        <f>IF(N133="nulová",J133,0)</f>
        <v>0</v>
      </c>
      <c r="BJ133" s="82" t="s">
        <v>179</v>
      </c>
      <c r="BK133" s="173">
        <f>ROUND(I133*H133,2)</f>
        <v>0</v>
      </c>
      <c r="BL133" s="82" t="s">
        <v>178</v>
      </c>
      <c r="BM133" s="172" t="s">
        <v>2716</v>
      </c>
    </row>
    <row r="134" spans="2:51" s="182" customFormat="1" ht="12">
      <c r="B134" s="183"/>
      <c r="D134" s="176" t="s">
        <v>181</v>
      </c>
      <c r="E134" s="184" t="s">
        <v>3</v>
      </c>
      <c r="F134" s="185" t="s">
        <v>2664</v>
      </c>
      <c r="H134" s="186">
        <v>8.4</v>
      </c>
      <c r="L134" s="183"/>
      <c r="M134" s="187"/>
      <c r="N134" s="188"/>
      <c r="O134" s="188"/>
      <c r="P134" s="188"/>
      <c r="Q134" s="188"/>
      <c r="R134" s="188"/>
      <c r="S134" s="188"/>
      <c r="T134" s="189"/>
      <c r="AT134" s="184" t="s">
        <v>181</v>
      </c>
      <c r="AU134" s="184" t="s">
        <v>179</v>
      </c>
      <c r="AV134" s="182" t="s">
        <v>179</v>
      </c>
      <c r="AW134" s="182" t="s">
        <v>36</v>
      </c>
      <c r="AX134" s="182" t="s">
        <v>83</v>
      </c>
      <c r="AY134" s="184" t="s">
        <v>171</v>
      </c>
    </row>
    <row r="135" spans="2:51" s="182" customFormat="1" ht="12">
      <c r="B135" s="183"/>
      <c r="D135" s="176" t="s">
        <v>181</v>
      </c>
      <c r="F135" s="185" t="s">
        <v>2717</v>
      </c>
      <c r="H135" s="186">
        <v>16.8</v>
      </c>
      <c r="L135" s="183"/>
      <c r="M135" s="187"/>
      <c r="N135" s="188"/>
      <c r="O135" s="188"/>
      <c r="P135" s="188"/>
      <c r="Q135" s="188"/>
      <c r="R135" s="188"/>
      <c r="S135" s="188"/>
      <c r="T135" s="189"/>
      <c r="AT135" s="184" t="s">
        <v>181</v>
      </c>
      <c r="AU135" s="184" t="s">
        <v>179</v>
      </c>
      <c r="AV135" s="182" t="s">
        <v>179</v>
      </c>
      <c r="AW135" s="182" t="s">
        <v>4</v>
      </c>
      <c r="AX135" s="182" t="s">
        <v>83</v>
      </c>
      <c r="AY135" s="184" t="s">
        <v>171</v>
      </c>
    </row>
    <row r="136" spans="2:63" s="148" customFormat="1" ht="22.9" customHeight="1">
      <c r="B136" s="149"/>
      <c r="D136" s="150" t="s">
        <v>74</v>
      </c>
      <c r="E136" s="159" t="s">
        <v>193</v>
      </c>
      <c r="F136" s="159" t="s">
        <v>345</v>
      </c>
      <c r="J136" s="160">
        <f>BK136</f>
        <v>0</v>
      </c>
      <c r="L136" s="149"/>
      <c r="M136" s="153"/>
      <c r="N136" s="154"/>
      <c r="O136" s="154"/>
      <c r="P136" s="155">
        <f>P137</f>
        <v>0</v>
      </c>
      <c r="Q136" s="154"/>
      <c r="R136" s="155">
        <f>R137</f>
        <v>2.92596</v>
      </c>
      <c r="S136" s="154"/>
      <c r="T136" s="156">
        <f>T137</f>
        <v>0</v>
      </c>
      <c r="AR136" s="150" t="s">
        <v>83</v>
      </c>
      <c r="AT136" s="157" t="s">
        <v>74</v>
      </c>
      <c r="AU136" s="157" t="s">
        <v>83</v>
      </c>
      <c r="AY136" s="150" t="s">
        <v>171</v>
      </c>
      <c r="BK136" s="158">
        <f>BK137</f>
        <v>0</v>
      </c>
    </row>
    <row r="137" spans="1:65" s="92" customFormat="1" ht="24">
      <c r="A137" s="227"/>
      <c r="B137" s="90"/>
      <c r="C137" s="161" t="s">
        <v>242</v>
      </c>
      <c r="D137" s="161" t="s">
        <v>173</v>
      </c>
      <c r="E137" s="162" t="s">
        <v>2718</v>
      </c>
      <c r="F137" s="163" t="s">
        <v>2719</v>
      </c>
      <c r="G137" s="164" t="s">
        <v>284</v>
      </c>
      <c r="H137" s="165">
        <v>1</v>
      </c>
      <c r="I137" s="75"/>
      <c r="J137" s="166">
        <f>ROUND(I137*H137,2)</f>
        <v>0</v>
      </c>
      <c r="K137" s="163" t="s">
        <v>177</v>
      </c>
      <c r="L137" s="90"/>
      <c r="M137" s="167" t="s">
        <v>3</v>
      </c>
      <c r="N137" s="168" t="s">
        <v>47</v>
      </c>
      <c r="O137" s="169"/>
      <c r="P137" s="170">
        <f>O137*H137</f>
        <v>0</v>
      </c>
      <c r="Q137" s="170">
        <v>2.92596</v>
      </c>
      <c r="R137" s="170">
        <f>Q137*H137</f>
        <v>2.92596</v>
      </c>
      <c r="S137" s="170">
        <v>0</v>
      </c>
      <c r="T137" s="171">
        <f>S137*H137</f>
        <v>0</v>
      </c>
      <c r="U137" s="227"/>
      <c r="V137" s="227"/>
      <c r="W137" s="227"/>
      <c r="X137" s="227"/>
      <c r="Y137" s="227"/>
      <c r="Z137" s="227"/>
      <c r="AA137" s="227"/>
      <c r="AB137" s="227"/>
      <c r="AC137" s="227"/>
      <c r="AD137" s="227"/>
      <c r="AE137" s="227"/>
      <c r="AR137" s="172" t="s">
        <v>178</v>
      </c>
      <c r="AT137" s="172" t="s">
        <v>173</v>
      </c>
      <c r="AU137" s="172" t="s">
        <v>179</v>
      </c>
      <c r="AY137" s="82" t="s">
        <v>171</v>
      </c>
      <c r="BE137" s="173">
        <f>IF(N137="základní",J137,0)</f>
        <v>0</v>
      </c>
      <c r="BF137" s="173">
        <f>IF(N137="snížená",J137,0)</f>
        <v>0</v>
      </c>
      <c r="BG137" s="173">
        <f>IF(N137="zákl. přenesená",J137,0)</f>
        <v>0</v>
      </c>
      <c r="BH137" s="173">
        <f>IF(N137="sníž. přenesená",J137,0)</f>
        <v>0</v>
      </c>
      <c r="BI137" s="173">
        <f>IF(N137="nulová",J137,0)</f>
        <v>0</v>
      </c>
      <c r="BJ137" s="82" t="s">
        <v>179</v>
      </c>
      <c r="BK137" s="173">
        <f>ROUND(I137*H137,2)</f>
        <v>0</v>
      </c>
      <c r="BL137" s="82" t="s">
        <v>178</v>
      </c>
      <c r="BM137" s="172" t="s">
        <v>2720</v>
      </c>
    </row>
    <row r="138" spans="2:63" s="148" customFormat="1" ht="22.9" customHeight="1">
      <c r="B138" s="149"/>
      <c r="D138" s="150" t="s">
        <v>74</v>
      </c>
      <c r="E138" s="159" t="s">
        <v>178</v>
      </c>
      <c r="F138" s="159" t="s">
        <v>522</v>
      </c>
      <c r="J138" s="160">
        <f>BK138</f>
        <v>0</v>
      </c>
      <c r="L138" s="149"/>
      <c r="M138" s="153"/>
      <c r="N138" s="154"/>
      <c r="O138" s="154"/>
      <c r="P138" s="155">
        <f>SUM(P139:P140)</f>
        <v>0</v>
      </c>
      <c r="Q138" s="154"/>
      <c r="R138" s="155">
        <f>SUM(R139:R140)</f>
        <v>0</v>
      </c>
      <c r="S138" s="154"/>
      <c r="T138" s="156">
        <f>SUM(T139:T140)</f>
        <v>0</v>
      </c>
      <c r="AR138" s="150" t="s">
        <v>83</v>
      </c>
      <c r="AT138" s="157" t="s">
        <v>74</v>
      </c>
      <c r="AU138" s="157" t="s">
        <v>83</v>
      </c>
      <c r="AY138" s="150" t="s">
        <v>171</v>
      </c>
      <c r="BK138" s="158">
        <f>SUM(BK139:BK140)</f>
        <v>0</v>
      </c>
    </row>
    <row r="139" spans="1:65" s="92" customFormat="1" ht="16.5" customHeight="1">
      <c r="A139" s="227"/>
      <c r="B139" s="90"/>
      <c r="C139" s="161" t="s">
        <v>247</v>
      </c>
      <c r="D139" s="161" t="s">
        <v>173</v>
      </c>
      <c r="E139" s="162" t="s">
        <v>2721</v>
      </c>
      <c r="F139" s="163" t="s">
        <v>2722</v>
      </c>
      <c r="G139" s="164" t="s">
        <v>187</v>
      </c>
      <c r="H139" s="165">
        <v>31.916</v>
      </c>
      <c r="I139" s="75"/>
      <c r="J139" s="166">
        <f>ROUND(I139*H139,2)</f>
        <v>0</v>
      </c>
      <c r="K139" s="163" t="s">
        <v>177</v>
      </c>
      <c r="L139" s="90"/>
      <c r="M139" s="167" t="s">
        <v>3</v>
      </c>
      <c r="N139" s="168" t="s">
        <v>47</v>
      </c>
      <c r="O139" s="169"/>
      <c r="P139" s="170">
        <f>O139*H139</f>
        <v>0</v>
      </c>
      <c r="Q139" s="170">
        <v>0</v>
      </c>
      <c r="R139" s="170">
        <f>Q139*H139</f>
        <v>0</v>
      </c>
      <c r="S139" s="170">
        <v>0</v>
      </c>
      <c r="T139" s="171">
        <f>S139*H139</f>
        <v>0</v>
      </c>
      <c r="U139" s="227"/>
      <c r="V139" s="227"/>
      <c r="W139" s="227"/>
      <c r="X139" s="227"/>
      <c r="Y139" s="227"/>
      <c r="Z139" s="227"/>
      <c r="AA139" s="227"/>
      <c r="AB139" s="227"/>
      <c r="AC139" s="227"/>
      <c r="AD139" s="227"/>
      <c r="AE139" s="227"/>
      <c r="AR139" s="172" t="s">
        <v>178</v>
      </c>
      <c r="AT139" s="172" t="s">
        <v>173</v>
      </c>
      <c r="AU139" s="172" t="s">
        <v>179</v>
      </c>
      <c r="AY139" s="82" t="s">
        <v>171</v>
      </c>
      <c r="BE139" s="173">
        <f>IF(N139="základní",J139,0)</f>
        <v>0</v>
      </c>
      <c r="BF139" s="173">
        <f>IF(N139="snížená",J139,0)</f>
        <v>0</v>
      </c>
      <c r="BG139" s="173">
        <f>IF(N139="zákl. přenesená",J139,0)</f>
        <v>0</v>
      </c>
      <c r="BH139" s="173">
        <f>IF(N139="sníž. přenesená",J139,0)</f>
        <v>0</v>
      </c>
      <c r="BI139" s="173">
        <f>IF(N139="nulová",J139,0)</f>
        <v>0</v>
      </c>
      <c r="BJ139" s="82" t="s">
        <v>179</v>
      </c>
      <c r="BK139" s="173">
        <f>ROUND(I139*H139,2)</f>
        <v>0</v>
      </c>
      <c r="BL139" s="82" t="s">
        <v>178</v>
      </c>
      <c r="BM139" s="172" t="s">
        <v>2723</v>
      </c>
    </row>
    <row r="140" spans="2:51" s="182" customFormat="1" ht="12">
      <c r="B140" s="183"/>
      <c r="D140" s="176" t="s">
        <v>181</v>
      </c>
      <c r="E140" s="184" t="s">
        <v>2658</v>
      </c>
      <c r="F140" s="185" t="s">
        <v>2724</v>
      </c>
      <c r="H140" s="186">
        <v>31.916</v>
      </c>
      <c r="L140" s="183"/>
      <c r="M140" s="187"/>
      <c r="N140" s="188"/>
      <c r="O140" s="188"/>
      <c r="P140" s="188"/>
      <c r="Q140" s="188"/>
      <c r="R140" s="188"/>
      <c r="S140" s="188"/>
      <c r="T140" s="189"/>
      <c r="AT140" s="184" t="s">
        <v>181</v>
      </c>
      <c r="AU140" s="184" t="s">
        <v>179</v>
      </c>
      <c r="AV140" s="182" t="s">
        <v>179</v>
      </c>
      <c r="AW140" s="182" t="s">
        <v>36</v>
      </c>
      <c r="AX140" s="182" t="s">
        <v>83</v>
      </c>
      <c r="AY140" s="184" t="s">
        <v>171</v>
      </c>
    </row>
    <row r="141" spans="2:63" s="148" customFormat="1" ht="22.9" customHeight="1">
      <c r="B141" s="149"/>
      <c r="D141" s="150" t="s">
        <v>74</v>
      </c>
      <c r="E141" s="159" t="s">
        <v>219</v>
      </c>
      <c r="F141" s="159" t="s">
        <v>2725</v>
      </c>
      <c r="J141" s="160">
        <f>BK141</f>
        <v>0</v>
      </c>
      <c r="L141" s="149"/>
      <c r="M141" s="153"/>
      <c r="N141" s="154"/>
      <c r="O141" s="154"/>
      <c r="P141" s="155">
        <f>SUM(P142:P162)</f>
        <v>0</v>
      </c>
      <c r="Q141" s="154"/>
      <c r="R141" s="155">
        <f>SUM(R142:R162)</f>
        <v>15.175510000000001</v>
      </c>
      <c r="S141" s="154"/>
      <c r="T141" s="156">
        <f>SUM(T142:T162)</f>
        <v>0</v>
      </c>
      <c r="AR141" s="150" t="s">
        <v>83</v>
      </c>
      <c r="AT141" s="157" t="s">
        <v>74</v>
      </c>
      <c r="AU141" s="157" t="s">
        <v>83</v>
      </c>
      <c r="AY141" s="150" t="s">
        <v>171</v>
      </c>
      <c r="BK141" s="158">
        <f>SUM(BK142:BK162)</f>
        <v>0</v>
      </c>
    </row>
    <row r="142" spans="1:65" s="92" customFormat="1" ht="24">
      <c r="A142" s="227"/>
      <c r="B142" s="90"/>
      <c r="C142" s="161" t="s">
        <v>253</v>
      </c>
      <c r="D142" s="161" t="s">
        <v>173</v>
      </c>
      <c r="E142" s="162" t="s">
        <v>2726</v>
      </c>
      <c r="F142" s="163" t="s">
        <v>2727</v>
      </c>
      <c r="G142" s="164" t="s">
        <v>256</v>
      </c>
      <c r="H142" s="165">
        <v>91</v>
      </c>
      <c r="I142" s="75"/>
      <c r="J142" s="166">
        <f aca="true" t="shared" si="0" ref="J142:J159">ROUND(I142*H142,2)</f>
        <v>0</v>
      </c>
      <c r="K142" s="163" t="s">
        <v>177</v>
      </c>
      <c r="L142" s="90"/>
      <c r="M142" s="167" t="s">
        <v>3</v>
      </c>
      <c r="N142" s="168" t="s">
        <v>47</v>
      </c>
      <c r="O142" s="169"/>
      <c r="P142" s="170">
        <f aca="true" t="shared" si="1" ref="P142:P159">O142*H142</f>
        <v>0</v>
      </c>
      <c r="Q142" s="170">
        <v>0</v>
      </c>
      <c r="R142" s="170">
        <f aca="true" t="shared" si="2" ref="R142:R159">Q142*H142</f>
        <v>0</v>
      </c>
      <c r="S142" s="170">
        <v>0</v>
      </c>
      <c r="T142" s="171">
        <f aca="true" t="shared" si="3" ref="T142:T159">S142*H142</f>
        <v>0</v>
      </c>
      <c r="U142" s="227"/>
      <c r="V142" s="227"/>
      <c r="W142" s="227"/>
      <c r="X142" s="227"/>
      <c r="Y142" s="227"/>
      <c r="Z142" s="227"/>
      <c r="AA142" s="227"/>
      <c r="AB142" s="227"/>
      <c r="AC142" s="227"/>
      <c r="AD142" s="227"/>
      <c r="AE142" s="227"/>
      <c r="AR142" s="172" t="s">
        <v>178</v>
      </c>
      <c r="AT142" s="172" t="s">
        <v>173</v>
      </c>
      <c r="AU142" s="172" t="s">
        <v>179</v>
      </c>
      <c r="AY142" s="82" t="s">
        <v>171</v>
      </c>
      <c r="BE142" s="173">
        <f aca="true" t="shared" si="4" ref="BE142:BE159">IF(N142="základní",J142,0)</f>
        <v>0</v>
      </c>
      <c r="BF142" s="173">
        <f aca="true" t="shared" si="5" ref="BF142:BF159">IF(N142="snížená",J142,0)</f>
        <v>0</v>
      </c>
      <c r="BG142" s="173">
        <f aca="true" t="shared" si="6" ref="BG142:BG159">IF(N142="zákl. přenesená",J142,0)</f>
        <v>0</v>
      </c>
      <c r="BH142" s="173">
        <f aca="true" t="shared" si="7" ref="BH142:BH159">IF(N142="sníž. přenesená",J142,0)</f>
        <v>0</v>
      </c>
      <c r="BI142" s="173">
        <f aca="true" t="shared" si="8" ref="BI142:BI159">IF(N142="nulová",J142,0)</f>
        <v>0</v>
      </c>
      <c r="BJ142" s="82" t="s">
        <v>179</v>
      </c>
      <c r="BK142" s="173">
        <f aca="true" t="shared" si="9" ref="BK142:BK159">ROUND(I142*H142,2)</f>
        <v>0</v>
      </c>
      <c r="BL142" s="82" t="s">
        <v>178</v>
      </c>
      <c r="BM142" s="172" t="s">
        <v>2728</v>
      </c>
    </row>
    <row r="143" spans="1:65" s="92" customFormat="1" ht="16.5" customHeight="1">
      <c r="A143" s="227"/>
      <c r="B143" s="90"/>
      <c r="C143" s="198" t="s">
        <v>9</v>
      </c>
      <c r="D143" s="198" t="s">
        <v>248</v>
      </c>
      <c r="E143" s="199" t="s">
        <v>2729</v>
      </c>
      <c r="F143" s="200" t="s">
        <v>2730</v>
      </c>
      <c r="G143" s="201" t="s">
        <v>256</v>
      </c>
      <c r="H143" s="202">
        <v>48</v>
      </c>
      <c r="I143" s="78"/>
      <c r="J143" s="203">
        <f t="shared" si="0"/>
        <v>0</v>
      </c>
      <c r="K143" s="200" t="s">
        <v>177</v>
      </c>
      <c r="L143" s="204"/>
      <c r="M143" s="205" t="s">
        <v>3</v>
      </c>
      <c r="N143" s="206" t="s">
        <v>47</v>
      </c>
      <c r="O143" s="169"/>
      <c r="P143" s="170">
        <f t="shared" si="1"/>
        <v>0</v>
      </c>
      <c r="Q143" s="170">
        <v>0.00042</v>
      </c>
      <c r="R143" s="170">
        <f t="shared" si="2"/>
        <v>0.02016</v>
      </c>
      <c r="S143" s="170">
        <v>0</v>
      </c>
      <c r="T143" s="171">
        <f t="shared" si="3"/>
        <v>0</v>
      </c>
      <c r="U143" s="227"/>
      <c r="V143" s="227"/>
      <c r="W143" s="227"/>
      <c r="X143" s="227"/>
      <c r="Y143" s="227"/>
      <c r="Z143" s="227"/>
      <c r="AA143" s="227"/>
      <c r="AB143" s="227"/>
      <c r="AC143" s="227"/>
      <c r="AD143" s="227"/>
      <c r="AE143" s="227"/>
      <c r="AR143" s="172" t="s">
        <v>219</v>
      </c>
      <c r="AT143" s="172" t="s">
        <v>248</v>
      </c>
      <c r="AU143" s="172" t="s">
        <v>179</v>
      </c>
      <c r="AY143" s="82" t="s">
        <v>171</v>
      </c>
      <c r="BE143" s="173">
        <f t="shared" si="4"/>
        <v>0</v>
      </c>
      <c r="BF143" s="173">
        <f t="shared" si="5"/>
        <v>0</v>
      </c>
      <c r="BG143" s="173">
        <f t="shared" si="6"/>
        <v>0</v>
      </c>
      <c r="BH143" s="173">
        <f t="shared" si="7"/>
        <v>0</v>
      </c>
      <c r="BI143" s="173">
        <f t="shared" si="8"/>
        <v>0</v>
      </c>
      <c r="BJ143" s="82" t="s">
        <v>179</v>
      </c>
      <c r="BK143" s="173">
        <f t="shared" si="9"/>
        <v>0</v>
      </c>
      <c r="BL143" s="82" t="s">
        <v>178</v>
      </c>
      <c r="BM143" s="172" t="s">
        <v>2731</v>
      </c>
    </row>
    <row r="144" spans="1:65" s="92" customFormat="1" ht="16.5" customHeight="1">
      <c r="A144" s="227"/>
      <c r="B144" s="90"/>
      <c r="C144" s="198" t="s">
        <v>261</v>
      </c>
      <c r="D144" s="198" t="s">
        <v>248</v>
      </c>
      <c r="E144" s="199" t="s">
        <v>2732</v>
      </c>
      <c r="F144" s="200" t="s">
        <v>2733</v>
      </c>
      <c r="G144" s="201" t="s">
        <v>256</v>
      </c>
      <c r="H144" s="202">
        <v>43</v>
      </c>
      <c r="I144" s="78"/>
      <c r="J144" s="203">
        <f t="shared" si="0"/>
        <v>0</v>
      </c>
      <c r="K144" s="200" t="s">
        <v>177</v>
      </c>
      <c r="L144" s="204"/>
      <c r="M144" s="205" t="s">
        <v>3</v>
      </c>
      <c r="N144" s="206" t="s">
        <v>47</v>
      </c>
      <c r="O144" s="169"/>
      <c r="P144" s="170">
        <f t="shared" si="1"/>
        <v>0</v>
      </c>
      <c r="Q144" s="170">
        <v>0.00043</v>
      </c>
      <c r="R144" s="170">
        <f t="shared" si="2"/>
        <v>0.01849</v>
      </c>
      <c r="S144" s="170">
        <v>0</v>
      </c>
      <c r="T144" s="171">
        <f t="shared" si="3"/>
        <v>0</v>
      </c>
      <c r="U144" s="227"/>
      <c r="V144" s="227"/>
      <c r="W144" s="227"/>
      <c r="X144" s="227"/>
      <c r="Y144" s="227"/>
      <c r="Z144" s="227"/>
      <c r="AA144" s="227"/>
      <c r="AB144" s="227"/>
      <c r="AC144" s="227"/>
      <c r="AD144" s="227"/>
      <c r="AE144" s="227"/>
      <c r="AR144" s="172" t="s">
        <v>219</v>
      </c>
      <c r="AT144" s="172" t="s">
        <v>248</v>
      </c>
      <c r="AU144" s="172" t="s">
        <v>179</v>
      </c>
      <c r="AY144" s="82" t="s">
        <v>171</v>
      </c>
      <c r="BE144" s="173">
        <f t="shared" si="4"/>
        <v>0</v>
      </c>
      <c r="BF144" s="173">
        <f t="shared" si="5"/>
        <v>0</v>
      </c>
      <c r="BG144" s="173">
        <f t="shared" si="6"/>
        <v>0</v>
      </c>
      <c r="BH144" s="173">
        <f t="shared" si="7"/>
        <v>0</v>
      </c>
      <c r="BI144" s="173">
        <f t="shared" si="8"/>
        <v>0</v>
      </c>
      <c r="BJ144" s="82" t="s">
        <v>179</v>
      </c>
      <c r="BK144" s="173">
        <f t="shared" si="9"/>
        <v>0</v>
      </c>
      <c r="BL144" s="82" t="s">
        <v>178</v>
      </c>
      <c r="BM144" s="172" t="s">
        <v>2734</v>
      </c>
    </row>
    <row r="145" spans="1:65" s="92" customFormat="1" ht="21.75" customHeight="1">
      <c r="A145" s="227"/>
      <c r="B145" s="90"/>
      <c r="C145" s="161" t="s">
        <v>265</v>
      </c>
      <c r="D145" s="161" t="s">
        <v>173</v>
      </c>
      <c r="E145" s="162" t="s">
        <v>2735</v>
      </c>
      <c r="F145" s="163" t="s">
        <v>2736</v>
      </c>
      <c r="G145" s="164" t="s">
        <v>284</v>
      </c>
      <c r="H145" s="165">
        <v>4</v>
      </c>
      <c r="I145" s="75"/>
      <c r="J145" s="166">
        <f t="shared" si="0"/>
        <v>0</v>
      </c>
      <c r="K145" s="163" t="s">
        <v>177</v>
      </c>
      <c r="L145" s="90"/>
      <c r="M145" s="167" t="s">
        <v>3</v>
      </c>
      <c r="N145" s="168" t="s">
        <v>47</v>
      </c>
      <c r="O145" s="169"/>
      <c r="P145" s="170">
        <f t="shared" si="1"/>
        <v>0</v>
      </c>
      <c r="Q145" s="170">
        <v>0</v>
      </c>
      <c r="R145" s="170">
        <f t="shared" si="2"/>
        <v>0</v>
      </c>
      <c r="S145" s="170">
        <v>0</v>
      </c>
      <c r="T145" s="171">
        <f t="shared" si="3"/>
        <v>0</v>
      </c>
      <c r="U145" s="227"/>
      <c r="V145" s="227"/>
      <c r="W145" s="227"/>
      <c r="X145" s="227"/>
      <c r="Y145" s="227"/>
      <c r="Z145" s="227"/>
      <c r="AA145" s="227"/>
      <c r="AB145" s="227"/>
      <c r="AC145" s="227"/>
      <c r="AD145" s="227"/>
      <c r="AE145" s="227"/>
      <c r="AR145" s="172" t="s">
        <v>178</v>
      </c>
      <c r="AT145" s="172" t="s">
        <v>173</v>
      </c>
      <c r="AU145" s="172" t="s">
        <v>179</v>
      </c>
      <c r="AY145" s="82" t="s">
        <v>171</v>
      </c>
      <c r="BE145" s="173">
        <f t="shared" si="4"/>
        <v>0</v>
      </c>
      <c r="BF145" s="173">
        <f t="shared" si="5"/>
        <v>0</v>
      </c>
      <c r="BG145" s="173">
        <f t="shared" si="6"/>
        <v>0</v>
      </c>
      <c r="BH145" s="173">
        <f t="shared" si="7"/>
        <v>0</v>
      </c>
      <c r="BI145" s="173">
        <f t="shared" si="8"/>
        <v>0</v>
      </c>
      <c r="BJ145" s="82" t="s">
        <v>179</v>
      </c>
      <c r="BK145" s="173">
        <f t="shared" si="9"/>
        <v>0</v>
      </c>
      <c r="BL145" s="82" t="s">
        <v>178</v>
      </c>
      <c r="BM145" s="172" t="s">
        <v>2737</v>
      </c>
    </row>
    <row r="146" spans="1:65" s="92" customFormat="1" ht="16.5" customHeight="1">
      <c r="A146" s="227"/>
      <c r="B146" s="90"/>
      <c r="C146" s="198" t="s">
        <v>269</v>
      </c>
      <c r="D146" s="198" t="s">
        <v>248</v>
      </c>
      <c r="E146" s="199" t="s">
        <v>2738</v>
      </c>
      <c r="F146" s="200" t="s">
        <v>2739</v>
      </c>
      <c r="G146" s="201" t="s">
        <v>284</v>
      </c>
      <c r="H146" s="202">
        <v>4</v>
      </c>
      <c r="I146" s="78"/>
      <c r="J146" s="203">
        <f t="shared" si="0"/>
        <v>0</v>
      </c>
      <c r="K146" s="200" t="s">
        <v>177</v>
      </c>
      <c r="L146" s="204"/>
      <c r="M146" s="205" t="s">
        <v>3</v>
      </c>
      <c r="N146" s="206" t="s">
        <v>47</v>
      </c>
      <c r="O146" s="169"/>
      <c r="P146" s="170">
        <f t="shared" si="1"/>
        <v>0</v>
      </c>
      <c r="Q146" s="170">
        <v>0.00011</v>
      </c>
      <c r="R146" s="170">
        <f t="shared" si="2"/>
        <v>0.00044</v>
      </c>
      <c r="S146" s="170">
        <v>0</v>
      </c>
      <c r="T146" s="171">
        <f t="shared" si="3"/>
        <v>0</v>
      </c>
      <c r="U146" s="227"/>
      <c r="V146" s="227"/>
      <c r="W146" s="227"/>
      <c r="X146" s="227"/>
      <c r="Y146" s="227"/>
      <c r="Z146" s="227"/>
      <c r="AA146" s="227"/>
      <c r="AB146" s="227"/>
      <c r="AC146" s="227"/>
      <c r="AD146" s="227"/>
      <c r="AE146" s="227"/>
      <c r="AR146" s="172" t="s">
        <v>219</v>
      </c>
      <c r="AT146" s="172" t="s">
        <v>248</v>
      </c>
      <c r="AU146" s="172" t="s">
        <v>179</v>
      </c>
      <c r="AY146" s="82" t="s">
        <v>171</v>
      </c>
      <c r="BE146" s="173">
        <f t="shared" si="4"/>
        <v>0</v>
      </c>
      <c r="BF146" s="173">
        <f t="shared" si="5"/>
        <v>0</v>
      </c>
      <c r="BG146" s="173">
        <f t="shared" si="6"/>
        <v>0</v>
      </c>
      <c r="BH146" s="173">
        <f t="shared" si="7"/>
        <v>0</v>
      </c>
      <c r="BI146" s="173">
        <f t="shared" si="8"/>
        <v>0</v>
      </c>
      <c r="BJ146" s="82" t="s">
        <v>179</v>
      </c>
      <c r="BK146" s="173">
        <f t="shared" si="9"/>
        <v>0</v>
      </c>
      <c r="BL146" s="82" t="s">
        <v>178</v>
      </c>
      <c r="BM146" s="172" t="s">
        <v>2740</v>
      </c>
    </row>
    <row r="147" spans="1:65" s="92" customFormat="1" ht="21.75" customHeight="1">
      <c r="A147" s="227"/>
      <c r="B147" s="90"/>
      <c r="C147" s="161" t="s">
        <v>274</v>
      </c>
      <c r="D147" s="161" t="s">
        <v>173</v>
      </c>
      <c r="E147" s="162" t="s">
        <v>2741</v>
      </c>
      <c r="F147" s="163" t="s">
        <v>2742</v>
      </c>
      <c r="G147" s="164" t="s">
        <v>284</v>
      </c>
      <c r="H147" s="165">
        <v>8</v>
      </c>
      <c r="I147" s="75"/>
      <c r="J147" s="166">
        <f t="shared" si="0"/>
        <v>0</v>
      </c>
      <c r="K147" s="163" t="s">
        <v>177</v>
      </c>
      <c r="L147" s="90"/>
      <c r="M147" s="167" t="s">
        <v>3</v>
      </c>
      <c r="N147" s="168" t="s">
        <v>47</v>
      </c>
      <c r="O147" s="169"/>
      <c r="P147" s="170">
        <f t="shared" si="1"/>
        <v>0</v>
      </c>
      <c r="Q147" s="170">
        <v>0</v>
      </c>
      <c r="R147" s="170">
        <f t="shared" si="2"/>
        <v>0</v>
      </c>
      <c r="S147" s="170">
        <v>0</v>
      </c>
      <c r="T147" s="171">
        <f t="shared" si="3"/>
        <v>0</v>
      </c>
      <c r="U147" s="227"/>
      <c r="V147" s="227"/>
      <c r="W147" s="227"/>
      <c r="X147" s="227"/>
      <c r="Y147" s="227"/>
      <c r="Z147" s="227"/>
      <c r="AA147" s="227"/>
      <c r="AB147" s="227"/>
      <c r="AC147" s="227"/>
      <c r="AD147" s="227"/>
      <c r="AE147" s="227"/>
      <c r="AR147" s="172" t="s">
        <v>178</v>
      </c>
      <c r="AT147" s="172" t="s">
        <v>173</v>
      </c>
      <c r="AU147" s="172" t="s">
        <v>179</v>
      </c>
      <c r="AY147" s="82" t="s">
        <v>171</v>
      </c>
      <c r="BE147" s="173">
        <f t="shared" si="4"/>
        <v>0</v>
      </c>
      <c r="BF147" s="173">
        <f t="shared" si="5"/>
        <v>0</v>
      </c>
      <c r="BG147" s="173">
        <f t="shared" si="6"/>
        <v>0</v>
      </c>
      <c r="BH147" s="173">
        <f t="shared" si="7"/>
        <v>0</v>
      </c>
      <c r="BI147" s="173">
        <f t="shared" si="8"/>
        <v>0</v>
      </c>
      <c r="BJ147" s="82" t="s">
        <v>179</v>
      </c>
      <c r="BK147" s="173">
        <f t="shared" si="9"/>
        <v>0</v>
      </c>
      <c r="BL147" s="82" t="s">
        <v>178</v>
      </c>
      <c r="BM147" s="172" t="s">
        <v>2743</v>
      </c>
    </row>
    <row r="148" spans="1:65" s="92" customFormat="1" ht="16.5" customHeight="1">
      <c r="A148" s="227"/>
      <c r="B148" s="90"/>
      <c r="C148" s="198" t="s">
        <v>277</v>
      </c>
      <c r="D148" s="198" t="s">
        <v>248</v>
      </c>
      <c r="E148" s="199" t="s">
        <v>2744</v>
      </c>
      <c r="F148" s="200" t="s">
        <v>2745</v>
      </c>
      <c r="G148" s="201" t="s">
        <v>284</v>
      </c>
      <c r="H148" s="202">
        <v>8</v>
      </c>
      <c r="I148" s="78"/>
      <c r="J148" s="203">
        <f t="shared" si="0"/>
        <v>0</v>
      </c>
      <c r="K148" s="200" t="s">
        <v>177</v>
      </c>
      <c r="L148" s="204"/>
      <c r="M148" s="205" t="s">
        <v>3</v>
      </c>
      <c r="N148" s="206" t="s">
        <v>47</v>
      </c>
      <c r="O148" s="169"/>
      <c r="P148" s="170">
        <f t="shared" si="1"/>
        <v>0</v>
      </c>
      <c r="Q148" s="170">
        <v>0.00013</v>
      </c>
      <c r="R148" s="170">
        <f t="shared" si="2"/>
        <v>0.00104</v>
      </c>
      <c r="S148" s="170">
        <v>0</v>
      </c>
      <c r="T148" s="171">
        <f t="shared" si="3"/>
        <v>0</v>
      </c>
      <c r="U148" s="227"/>
      <c r="V148" s="227"/>
      <c r="W148" s="227"/>
      <c r="X148" s="227"/>
      <c r="Y148" s="227"/>
      <c r="Z148" s="227"/>
      <c r="AA148" s="227"/>
      <c r="AB148" s="227"/>
      <c r="AC148" s="227"/>
      <c r="AD148" s="227"/>
      <c r="AE148" s="227"/>
      <c r="AR148" s="172" t="s">
        <v>219</v>
      </c>
      <c r="AT148" s="172" t="s">
        <v>248</v>
      </c>
      <c r="AU148" s="172" t="s">
        <v>179</v>
      </c>
      <c r="AY148" s="82" t="s">
        <v>171</v>
      </c>
      <c r="BE148" s="173">
        <f t="shared" si="4"/>
        <v>0</v>
      </c>
      <c r="BF148" s="173">
        <f t="shared" si="5"/>
        <v>0</v>
      </c>
      <c r="BG148" s="173">
        <f t="shared" si="6"/>
        <v>0</v>
      </c>
      <c r="BH148" s="173">
        <f t="shared" si="7"/>
        <v>0</v>
      </c>
      <c r="BI148" s="173">
        <f t="shared" si="8"/>
        <v>0</v>
      </c>
      <c r="BJ148" s="82" t="s">
        <v>179</v>
      </c>
      <c r="BK148" s="173">
        <f t="shared" si="9"/>
        <v>0</v>
      </c>
      <c r="BL148" s="82" t="s">
        <v>178</v>
      </c>
      <c r="BM148" s="172" t="s">
        <v>2746</v>
      </c>
    </row>
    <row r="149" spans="1:65" s="92" customFormat="1" ht="24">
      <c r="A149" s="227"/>
      <c r="B149" s="90"/>
      <c r="C149" s="161" t="s">
        <v>8</v>
      </c>
      <c r="D149" s="161" t="s">
        <v>173</v>
      </c>
      <c r="E149" s="162" t="s">
        <v>2747</v>
      </c>
      <c r="F149" s="163" t="s">
        <v>2748</v>
      </c>
      <c r="G149" s="164" t="s">
        <v>284</v>
      </c>
      <c r="H149" s="165">
        <v>1</v>
      </c>
      <c r="I149" s="75"/>
      <c r="J149" s="166">
        <f t="shared" si="0"/>
        <v>0</v>
      </c>
      <c r="K149" s="163" t="s">
        <v>177</v>
      </c>
      <c r="L149" s="90"/>
      <c r="M149" s="167" t="s">
        <v>3</v>
      </c>
      <c r="N149" s="168" t="s">
        <v>47</v>
      </c>
      <c r="O149" s="169"/>
      <c r="P149" s="170">
        <f t="shared" si="1"/>
        <v>0</v>
      </c>
      <c r="Q149" s="170">
        <v>1.90802</v>
      </c>
      <c r="R149" s="170">
        <f t="shared" si="2"/>
        <v>1.90802</v>
      </c>
      <c r="S149" s="170">
        <v>0</v>
      </c>
      <c r="T149" s="171">
        <f t="shared" si="3"/>
        <v>0</v>
      </c>
      <c r="U149" s="227"/>
      <c r="V149" s="227"/>
      <c r="W149" s="227"/>
      <c r="X149" s="227"/>
      <c r="Y149" s="227"/>
      <c r="Z149" s="227"/>
      <c r="AA149" s="227"/>
      <c r="AB149" s="227"/>
      <c r="AC149" s="227"/>
      <c r="AD149" s="227"/>
      <c r="AE149" s="227"/>
      <c r="AR149" s="172" t="s">
        <v>178</v>
      </c>
      <c r="AT149" s="172" t="s">
        <v>173</v>
      </c>
      <c r="AU149" s="172" t="s">
        <v>179</v>
      </c>
      <c r="AY149" s="82" t="s">
        <v>171</v>
      </c>
      <c r="BE149" s="173">
        <f t="shared" si="4"/>
        <v>0</v>
      </c>
      <c r="BF149" s="173">
        <f t="shared" si="5"/>
        <v>0</v>
      </c>
      <c r="BG149" s="173">
        <f t="shared" si="6"/>
        <v>0</v>
      </c>
      <c r="BH149" s="173">
        <f t="shared" si="7"/>
        <v>0</v>
      </c>
      <c r="BI149" s="173">
        <f t="shared" si="8"/>
        <v>0</v>
      </c>
      <c r="BJ149" s="82" t="s">
        <v>179</v>
      </c>
      <c r="BK149" s="173">
        <f t="shared" si="9"/>
        <v>0</v>
      </c>
      <c r="BL149" s="82" t="s">
        <v>178</v>
      </c>
      <c r="BM149" s="172" t="s">
        <v>2749</v>
      </c>
    </row>
    <row r="150" spans="1:65" s="92" customFormat="1" ht="16.5" customHeight="1">
      <c r="A150" s="227"/>
      <c r="B150" s="90"/>
      <c r="C150" s="198" t="s">
        <v>286</v>
      </c>
      <c r="D150" s="198" t="s">
        <v>248</v>
      </c>
      <c r="E150" s="199" t="s">
        <v>2750</v>
      </c>
      <c r="F150" s="200" t="s">
        <v>2751</v>
      </c>
      <c r="G150" s="201" t="s">
        <v>284</v>
      </c>
      <c r="H150" s="202">
        <v>1</v>
      </c>
      <c r="I150" s="78"/>
      <c r="J150" s="203">
        <f t="shared" si="0"/>
        <v>0</v>
      </c>
      <c r="K150" s="200" t="s">
        <v>177</v>
      </c>
      <c r="L150" s="204"/>
      <c r="M150" s="205" t="s">
        <v>3</v>
      </c>
      <c r="N150" s="206" t="s">
        <v>47</v>
      </c>
      <c r="O150" s="169"/>
      <c r="P150" s="170">
        <f t="shared" si="1"/>
        <v>0</v>
      </c>
      <c r="Q150" s="170">
        <v>0.084</v>
      </c>
      <c r="R150" s="170">
        <f t="shared" si="2"/>
        <v>0.084</v>
      </c>
      <c r="S150" s="170">
        <v>0</v>
      </c>
      <c r="T150" s="171">
        <f t="shared" si="3"/>
        <v>0</v>
      </c>
      <c r="U150" s="227"/>
      <c r="V150" s="227"/>
      <c r="W150" s="227"/>
      <c r="X150" s="227"/>
      <c r="Y150" s="227"/>
      <c r="Z150" s="227"/>
      <c r="AA150" s="227"/>
      <c r="AB150" s="227"/>
      <c r="AC150" s="227"/>
      <c r="AD150" s="227"/>
      <c r="AE150" s="227"/>
      <c r="AR150" s="172" t="s">
        <v>219</v>
      </c>
      <c r="AT150" s="172" t="s">
        <v>248</v>
      </c>
      <c r="AU150" s="172" t="s">
        <v>179</v>
      </c>
      <c r="AY150" s="82" t="s">
        <v>171</v>
      </c>
      <c r="BE150" s="173">
        <f t="shared" si="4"/>
        <v>0</v>
      </c>
      <c r="BF150" s="173">
        <f t="shared" si="5"/>
        <v>0</v>
      </c>
      <c r="BG150" s="173">
        <f t="shared" si="6"/>
        <v>0</v>
      </c>
      <c r="BH150" s="173">
        <f t="shared" si="7"/>
        <v>0</v>
      </c>
      <c r="BI150" s="173">
        <f t="shared" si="8"/>
        <v>0</v>
      </c>
      <c r="BJ150" s="82" t="s">
        <v>179</v>
      </c>
      <c r="BK150" s="173">
        <f t="shared" si="9"/>
        <v>0</v>
      </c>
      <c r="BL150" s="82" t="s">
        <v>178</v>
      </c>
      <c r="BM150" s="172" t="s">
        <v>2752</v>
      </c>
    </row>
    <row r="151" spans="1:65" s="92" customFormat="1" ht="16.5" customHeight="1">
      <c r="A151" s="227"/>
      <c r="B151" s="90"/>
      <c r="C151" s="198" t="s">
        <v>291</v>
      </c>
      <c r="D151" s="198" t="s">
        <v>248</v>
      </c>
      <c r="E151" s="199" t="s">
        <v>2753</v>
      </c>
      <c r="F151" s="200" t="s">
        <v>2754</v>
      </c>
      <c r="G151" s="201" t="s">
        <v>284</v>
      </c>
      <c r="H151" s="202">
        <v>1</v>
      </c>
      <c r="I151" s="78"/>
      <c r="J151" s="203">
        <f t="shared" si="0"/>
        <v>0</v>
      </c>
      <c r="K151" s="200" t="s">
        <v>177</v>
      </c>
      <c r="L151" s="204"/>
      <c r="M151" s="205" t="s">
        <v>3</v>
      </c>
      <c r="N151" s="206" t="s">
        <v>47</v>
      </c>
      <c r="O151" s="169"/>
      <c r="P151" s="170">
        <f t="shared" si="1"/>
        <v>0</v>
      </c>
      <c r="Q151" s="170">
        <v>0.0007</v>
      </c>
      <c r="R151" s="170">
        <f t="shared" si="2"/>
        <v>0.0007</v>
      </c>
      <c r="S151" s="170">
        <v>0</v>
      </c>
      <c r="T151" s="171">
        <f t="shared" si="3"/>
        <v>0</v>
      </c>
      <c r="U151" s="227"/>
      <c r="V151" s="227"/>
      <c r="W151" s="227"/>
      <c r="X151" s="227"/>
      <c r="Y151" s="227"/>
      <c r="Z151" s="227"/>
      <c r="AA151" s="227"/>
      <c r="AB151" s="227"/>
      <c r="AC151" s="227"/>
      <c r="AD151" s="227"/>
      <c r="AE151" s="227"/>
      <c r="AR151" s="172" t="s">
        <v>219</v>
      </c>
      <c r="AT151" s="172" t="s">
        <v>248</v>
      </c>
      <c r="AU151" s="172" t="s">
        <v>179</v>
      </c>
      <c r="AY151" s="82" t="s">
        <v>171</v>
      </c>
      <c r="BE151" s="173">
        <f t="shared" si="4"/>
        <v>0</v>
      </c>
      <c r="BF151" s="173">
        <f t="shared" si="5"/>
        <v>0</v>
      </c>
      <c r="BG151" s="173">
        <f t="shared" si="6"/>
        <v>0</v>
      </c>
      <c r="BH151" s="173">
        <f t="shared" si="7"/>
        <v>0</v>
      </c>
      <c r="BI151" s="173">
        <f t="shared" si="8"/>
        <v>0</v>
      </c>
      <c r="BJ151" s="82" t="s">
        <v>179</v>
      </c>
      <c r="BK151" s="173">
        <f t="shared" si="9"/>
        <v>0</v>
      </c>
      <c r="BL151" s="82" t="s">
        <v>178</v>
      </c>
      <c r="BM151" s="172" t="s">
        <v>2755</v>
      </c>
    </row>
    <row r="152" spans="1:65" s="92" customFormat="1" ht="16.5" customHeight="1">
      <c r="A152" s="227"/>
      <c r="B152" s="90"/>
      <c r="C152" s="198" t="s">
        <v>296</v>
      </c>
      <c r="D152" s="198" t="s">
        <v>248</v>
      </c>
      <c r="E152" s="199" t="s">
        <v>2756</v>
      </c>
      <c r="F152" s="200" t="s">
        <v>2757</v>
      </c>
      <c r="G152" s="201" t="s">
        <v>284</v>
      </c>
      <c r="H152" s="202">
        <v>1</v>
      </c>
      <c r="I152" s="78"/>
      <c r="J152" s="203">
        <f t="shared" si="0"/>
        <v>0</v>
      </c>
      <c r="K152" s="200" t="s">
        <v>177</v>
      </c>
      <c r="L152" s="204"/>
      <c r="M152" s="205" t="s">
        <v>3</v>
      </c>
      <c r="N152" s="206" t="s">
        <v>47</v>
      </c>
      <c r="O152" s="169"/>
      <c r="P152" s="170">
        <f t="shared" si="1"/>
        <v>0</v>
      </c>
      <c r="Q152" s="170">
        <v>0.011</v>
      </c>
      <c r="R152" s="170">
        <f t="shared" si="2"/>
        <v>0.011</v>
      </c>
      <c r="S152" s="170">
        <v>0</v>
      </c>
      <c r="T152" s="171">
        <f t="shared" si="3"/>
        <v>0</v>
      </c>
      <c r="U152" s="227"/>
      <c r="V152" s="227"/>
      <c r="W152" s="227"/>
      <c r="X152" s="227"/>
      <c r="Y152" s="227"/>
      <c r="Z152" s="227"/>
      <c r="AA152" s="227"/>
      <c r="AB152" s="227"/>
      <c r="AC152" s="227"/>
      <c r="AD152" s="227"/>
      <c r="AE152" s="227"/>
      <c r="AR152" s="172" t="s">
        <v>219</v>
      </c>
      <c r="AT152" s="172" t="s">
        <v>248</v>
      </c>
      <c r="AU152" s="172" t="s">
        <v>179</v>
      </c>
      <c r="AY152" s="82" t="s">
        <v>171</v>
      </c>
      <c r="BE152" s="173">
        <f t="shared" si="4"/>
        <v>0</v>
      </c>
      <c r="BF152" s="173">
        <f t="shared" si="5"/>
        <v>0</v>
      </c>
      <c r="BG152" s="173">
        <f t="shared" si="6"/>
        <v>0</v>
      </c>
      <c r="BH152" s="173">
        <f t="shared" si="7"/>
        <v>0</v>
      </c>
      <c r="BI152" s="173">
        <f t="shared" si="8"/>
        <v>0</v>
      </c>
      <c r="BJ152" s="82" t="s">
        <v>179</v>
      </c>
      <c r="BK152" s="173">
        <f t="shared" si="9"/>
        <v>0</v>
      </c>
      <c r="BL152" s="82" t="s">
        <v>178</v>
      </c>
      <c r="BM152" s="172" t="s">
        <v>2758</v>
      </c>
    </row>
    <row r="153" spans="1:65" s="92" customFormat="1" ht="24">
      <c r="A153" s="227"/>
      <c r="B153" s="90"/>
      <c r="C153" s="161" t="s">
        <v>300</v>
      </c>
      <c r="D153" s="161" t="s">
        <v>173</v>
      </c>
      <c r="E153" s="162" t="s">
        <v>2759</v>
      </c>
      <c r="F153" s="163" t="s">
        <v>2760</v>
      </c>
      <c r="G153" s="164" t="s">
        <v>284</v>
      </c>
      <c r="H153" s="165">
        <v>3</v>
      </c>
      <c r="I153" s="75"/>
      <c r="J153" s="166">
        <f t="shared" si="0"/>
        <v>0</v>
      </c>
      <c r="K153" s="163" t="s">
        <v>177</v>
      </c>
      <c r="L153" s="90"/>
      <c r="M153" s="167" t="s">
        <v>3</v>
      </c>
      <c r="N153" s="168" t="s">
        <v>47</v>
      </c>
      <c r="O153" s="169"/>
      <c r="P153" s="170">
        <f t="shared" si="1"/>
        <v>0</v>
      </c>
      <c r="Q153" s="170">
        <v>0.1056</v>
      </c>
      <c r="R153" s="170">
        <f t="shared" si="2"/>
        <v>0.31679999999999997</v>
      </c>
      <c r="S153" s="170">
        <v>0</v>
      </c>
      <c r="T153" s="171">
        <f t="shared" si="3"/>
        <v>0</v>
      </c>
      <c r="U153" s="227"/>
      <c r="V153" s="227"/>
      <c r="W153" s="227"/>
      <c r="X153" s="227"/>
      <c r="Y153" s="227"/>
      <c r="Z153" s="227"/>
      <c r="AA153" s="227"/>
      <c r="AB153" s="227"/>
      <c r="AC153" s="227"/>
      <c r="AD153" s="227"/>
      <c r="AE153" s="227"/>
      <c r="AR153" s="172" t="s">
        <v>178</v>
      </c>
      <c r="AT153" s="172" t="s">
        <v>173</v>
      </c>
      <c r="AU153" s="172" t="s">
        <v>179</v>
      </c>
      <c r="AY153" s="82" t="s">
        <v>171</v>
      </c>
      <c r="BE153" s="173">
        <f t="shared" si="4"/>
        <v>0</v>
      </c>
      <c r="BF153" s="173">
        <f t="shared" si="5"/>
        <v>0</v>
      </c>
      <c r="BG153" s="173">
        <f t="shared" si="6"/>
        <v>0</v>
      </c>
      <c r="BH153" s="173">
        <f t="shared" si="7"/>
        <v>0</v>
      </c>
      <c r="BI153" s="173">
        <f t="shared" si="8"/>
        <v>0</v>
      </c>
      <c r="BJ153" s="82" t="s">
        <v>179</v>
      </c>
      <c r="BK153" s="173">
        <f t="shared" si="9"/>
        <v>0</v>
      </c>
      <c r="BL153" s="82" t="s">
        <v>178</v>
      </c>
      <c r="BM153" s="172" t="s">
        <v>2761</v>
      </c>
    </row>
    <row r="154" spans="1:65" s="92" customFormat="1" ht="21.75" customHeight="1">
      <c r="A154" s="227"/>
      <c r="B154" s="90"/>
      <c r="C154" s="161" t="s">
        <v>305</v>
      </c>
      <c r="D154" s="161" t="s">
        <v>173</v>
      </c>
      <c r="E154" s="162" t="s">
        <v>2762</v>
      </c>
      <c r="F154" s="163" t="s">
        <v>2763</v>
      </c>
      <c r="G154" s="164" t="s">
        <v>284</v>
      </c>
      <c r="H154" s="165">
        <v>9</v>
      </c>
      <c r="I154" s="75"/>
      <c r="J154" s="166">
        <f t="shared" si="0"/>
        <v>0</v>
      </c>
      <c r="K154" s="163" t="s">
        <v>177</v>
      </c>
      <c r="L154" s="90"/>
      <c r="M154" s="167" t="s">
        <v>3</v>
      </c>
      <c r="N154" s="168" t="s">
        <v>47</v>
      </c>
      <c r="O154" s="169"/>
      <c r="P154" s="170">
        <f t="shared" si="1"/>
        <v>0</v>
      </c>
      <c r="Q154" s="170">
        <v>0.1056</v>
      </c>
      <c r="R154" s="170">
        <f t="shared" si="2"/>
        <v>0.9504</v>
      </c>
      <c r="S154" s="170">
        <v>0</v>
      </c>
      <c r="T154" s="171">
        <f t="shared" si="3"/>
        <v>0</v>
      </c>
      <c r="U154" s="227"/>
      <c r="V154" s="227"/>
      <c r="W154" s="227"/>
      <c r="X154" s="227"/>
      <c r="Y154" s="227"/>
      <c r="Z154" s="227"/>
      <c r="AA154" s="227"/>
      <c r="AB154" s="227"/>
      <c r="AC154" s="227"/>
      <c r="AD154" s="227"/>
      <c r="AE154" s="227"/>
      <c r="AR154" s="172" t="s">
        <v>178</v>
      </c>
      <c r="AT154" s="172" t="s">
        <v>173</v>
      </c>
      <c r="AU154" s="172" t="s">
        <v>179</v>
      </c>
      <c r="AY154" s="82" t="s">
        <v>171</v>
      </c>
      <c r="BE154" s="173">
        <f t="shared" si="4"/>
        <v>0</v>
      </c>
      <c r="BF154" s="173">
        <f t="shared" si="5"/>
        <v>0</v>
      </c>
      <c r="BG154" s="173">
        <f t="shared" si="6"/>
        <v>0</v>
      </c>
      <c r="BH154" s="173">
        <f t="shared" si="7"/>
        <v>0</v>
      </c>
      <c r="BI154" s="173">
        <f t="shared" si="8"/>
        <v>0</v>
      </c>
      <c r="BJ154" s="82" t="s">
        <v>179</v>
      </c>
      <c r="BK154" s="173">
        <f t="shared" si="9"/>
        <v>0</v>
      </c>
      <c r="BL154" s="82" t="s">
        <v>178</v>
      </c>
      <c r="BM154" s="172" t="s">
        <v>2764</v>
      </c>
    </row>
    <row r="155" spans="1:65" s="92" customFormat="1" ht="24">
      <c r="A155" s="227"/>
      <c r="B155" s="90"/>
      <c r="C155" s="161" t="s">
        <v>314</v>
      </c>
      <c r="D155" s="161" t="s">
        <v>173</v>
      </c>
      <c r="E155" s="162" t="s">
        <v>2765</v>
      </c>
      <c r="F155" s="163" t="s">
        <v>2766</v>
      </c>
      <c r="G155" s="164" t="s">
        <v>284</v>
      </c>
      <c r="H155" s="165">
        <v>12</v>
      </c>
      <c r="I155" s="75"/>
      <c r="J155" s="166">
        <f t="shared" si="0"/>
        <v>0</v>
      </c>
      <c r="K155" s="163" t="s">
        <v>177</v>
      </c>
      <c r="L155" s="90"/>
      <c r="M155" s="167" t="s">
        <v>3</v>
      </c>
      <c r="N155" s="168" t="s">
        <v>47</v>
      </c>
      <c r="O155" s="169"/>
      <c r="P155" s="170">
        <f t="shared" si="1"/>
        <v>0</v>
      </c>
      <c r="Q155" s="170">
        <v>0.02424</v>
      </c>
      <c r="R155" s="170">
        <f t="shared" si="2"/>
        <v>0.29088</v>
      </c>
      <c r="S155" s="170">
        <v>0</v>
      </c>
      <c r="T155" s="171">
        <f t="shared" si="3"/>
        <v>0</v>
      </c>
      <c r="U155" s="227"/>
      <c r="V155" s="227"/>
      <c r="W155" s="227"/>
      <c r="X155" s="227"/>
      <c r="Y155" s="227"/>
      <c r="Z155" s="227"/>
      <c r="AA155" s="227"/>
      <c r="AB155" s="227"/>
      <c r="AC155" s="227"/>
      <c r="AD155" s="227"/>
      <c r="AE155" s="227"/>
      <c r="AR155" s="172" t="s">
        <v>178</v>
      </c>
      <c r="AT155" s="172" t="s">
        <v>173</v>
      </c>
      <c r="AU155" s="172" t="s">
        <v>179</v>
      </c>
      <c r="AY155" s="82" t="s">
        <v>171</v>
      </c>
      <c r="BE155" s="173">
        <f t="shared" si="4"/>
        <v>0</v>
      </c>
      <c r="BF155" s="173">
        <f t="shared" si="5"/>
        <v>0</v>
      </c>
      <c r="BG155" s="173">
        <f t="shared" si="6"/>
        <v>0</v>
      </c>
      <c r="BH155" s="173">
        <f t="shared" si="7"/>
        <v>0</v>
      </c>
      <c r="BI155" s="173">
        <f t="shared" si="8"/>
        <v>0</v>
      </c>
      <c r="BJ155" s="82" t="s">
        <v>179</v>
      </c>
      <c r="BK155" s="173">
        <f t="shared" si="9"/>
        <v>0</v>
      </c>
      <c r="BL155" s="82" t="s">
        <v>178</v>
      </c>
      <c r="BM155" s="172" t="s">
        <v>2767</v>
      </c>
    </row>
    <row r="156" spans="1:65" s="92" customFormat="1" ht="24">
      <c r="A156" s="227"/>
      <c r="B156" s="90"/>
      <c r="C156" s="161" t="s">
        <v>323</v>
      </c>
      <c r="D156" s="161" t="s">
        <v>173</v>
      </c>
      <c r="E156" s="162" t="s">
        <v>2768</v>
      </c>
      <c r="F156" s="163" t="s">
        <v>2769</v>
      </c>
      <c r="G156" s="164" t="s">
        <v>284</v>
      </c>
      <c r="H156" s="165">
        <v>12</v>
      </c>
      <c r="I156" s="75"/>
      <c r="J156" s="166">
        <f t="shared" si="0"/>
        <v>0</v>
      </c>
      <c r="K156" s="163" t="s">
        <v>177</v>
      </c>
      <c r="L156" s="90"/>
      <c r="M156" s="167" t="s">
        <v>3</v>
      </c>
      <c r="N156" s="168" t="s">
        <v>47</v>
      </c>
      <c r="O156" s="169"/>
      <c r="P156" s="170">
        <f t="shared" si="1"/>
        <v>0</v>
      </c>
      <c r="Q156" s="170">
        <v>0</v>
      </c>
      <c r="R156" s="170">
        <f t="shared" si="2"/>
        <v>0</v>
      </c>
      <c r="S156" s="170">
        <v>0</v>
      </c>
      <c r="T156" s="171">
        <f t="shared" si="3"/>
        <v>0</v>
      </c>
      <c r="U156" s="227"/>
      <c r="V156" s="227"/>
      <c r="W156" s="227"/>
      <c r="X156" s="227"/>
      <c r="Y156" s="227"/>
      <c r="Z156" s="227"/>
      <c r="AA156" s="227"/>
      <c r="AB156" s="227"/>
      <c r="AC156" s="227"/>
      <c r="AD156" s="227"/>
      <c r="AE156" s="227"/>
      <c r="AR156" s="172" t="s">
        <v>178</v>
      </c>
      <c r="AT156" s="172" t="s">
        <v>173</v>
      </c>
      <c r="AU156" s="172" t="s">
        <v>179</v>
      </c>
      <c r="AY156" s="82" t="s">
        <v>171</v>
      </c>
      <c r="BE156" s="173">
        <f t="shared" si="4"/>
        <v>0</v>
      </c>
      <c r="BF156" s="173">
        <f t="shared" si="5"/>
        <v>0</v>
      </c>
      <c r="BG156" s="173">
        <f t="shared" si="6"/>
        <v>0</v>
      </c>
      <c r="BH156" s="173">
        <f t="shared" si="7"/>
        <v>0</v>
      </c>
      <c r="BI156" s="173">
        <f t="shared" si="8"/>
        <v>0</v>
      </c>
      <c r="BJ156" s="82" t="s">
        <v>179</v>
      </c>
      <c r="BK156" s="173">
        <f t="shared" si="9"/>
        <v>0</v>
      </c>
      <c r="BL156" s="82" t="s">
        <v>178</v>
      </c>
      <c r="BM156" s="172" t="s">
        <v>2770</v>
      </c>
    </row>
    <row r="157" spans="1:65" s="92" customFormat="1" ht="24">
      <c r="A157" s="227"/>
      <c r="B157" s="90"/>
      <c r="C157" s="161" t="s">
        <v>327</v>
      </c>
      <c r="D157" s="161" t="s">
        <v>173</v>
      </c>
      <c r="E157" s="162" t="s">
        <v>2771</v>
      </c>
      <c r="F157" s="163" t="s">
        <v>2772</v>
      </c>
      <c r="G157" s="164" t="s">
        <v>284</v>
      </c>
      <c r="H157" s="165">
        <v>12</v>
      </c>
      <c r="I157" s="75"/>
      <c r="J157" s="166">
        <f t="shared" si="0"/>
        <v>0</v>
      </c>
      <c r="K157" s="163" t="s">
        <v>177</v>
      </c>
      <c r="L157" s="90"/>
      <c r="M157" s="167" t="s">
        <v>3</v>
      </c>
      <c r="N157" s="168" t="s">
        <v>47</v>
      </c>
      <c r="O157" s="169"/>
      <c r="P157" s="170">
        <f t="shared" si="1"/>
        <v>0</v>
      </c>
      <c r="Q157" s="170">
        <v>0.304</v>
      </c>
      <c r="R157" s="170">
        <f t="shared" si="2"/>
        <v>3.6479999999999997</v>
      </c>
      <c r="S157" s="170">
        <v>0</v>
      </c>
      <c r="T157" s="171">
        <f t="shared" si="3"/>
        <v>0</v>
      </c>
      <c r="U157" s="227"/>
      <c r="V157" s="227"/>
      <c r="W157" s="227"/>
      <c r="X157" s="227"/>
      <c r="Y157" s="227"/>
      <c r="Z157" s="227"/>
      <c r="AA157" s="227"/>
      <c r="AB157" s="227"/>
      <c r="AC157" s="227"/>
      <c r="AD157" s="227"/>
      <c r="AE157" s="227"/>
      <c r="AR157" s="172" t="s">
        <v>178</v>
      </c>
      <c r="AT157" s="172" t="s">
        <v>173</v>
      </c>
      <c r="AU157" s="172" t="s">
        <v>179</v>
      </c>
      <c r="AY157" s="82" t="s">
        <v>171</v>
      </c>
      <c r="BE157" s="173">
        <f t="shared" si="4"/>
        <v>0</v>
      </c>
      <c r="BF157" s="173">
        <f t="shared" si="5"/>
        <v>0</v>
      </c>
      <c r="BG157" s="173">
        <f t="shared" si="6"/>
        <v>0</v>
      </c>
      <c r="BH157" s="173">
        <f t="shared" si="7"/>
        <v>0</v>
      </c>
      <c r="BI157" s="173">
        <f t="shared" si="8"/>
        <v>0</v>
      </c>
      <c r="BJ157" s="82" t="s">
        <v>179</v>
      </c>
      <c r="BK157" s="173">
        <f t="shared" si="9"/>
        <v>0</v>
      </c>
      <c r="BL157" s="82" t="s">
        <v>178</v>
      </c>
      <c r="BM157" s="172" t="s">
        <v>2773</v>
      </c>
    </row>
    <row r="158" spans="1:65" s="92" customFormat="1" ht="16.5" customHeight="1">
      <c r="A158" s="227"/>
      <c r="B158" s="90"/>
      <c r="C158" s="198" t="s">
        <v>338</v>
      </c>
      <c r="D158" s="198" t="s">
        <v>248</v>
      </c>
      <c r="E158" s="199" t="s">
        <v>2774</v>
      </c>
      <c r="F158" s="200" t="s">
        <v>2775</v>
      </c>
      <c r="G158" s="201" t="s">
        <v>284</v>
      </c>
      <c r="H158" s="202">
        <v>1</v>
      </c>
      <c r="I158" s="78"/>
      <c r="J158" s="203">
        <f t="shared" si="0"/>
        <v>0</v>
      </c>
      <c r="K158" s="200" t="s">
        <v>177</v>
      </c>
      <c r="L158" s="204"/>
      <c r="M158" s="205" t="s">
        <v>3</v>
      </c>
      <c r="N158" s="206" t="s">
        <v>47</v>
      </c>
      <c r="O158" s="169"/>
      <c r="P158" s="170">
        <f t="shared" si="1"/>
        <v>0</v>
      </c>
      <c r="Q158" s="170">
        <v>0.012</v>
      </c>
      <c r="R158" s="170">
        <f t="shared" si="2"/>
        <v>0.012</v>
      </c>
      <c r="S158" s="170">
        <v>0</v>
      </c>
      <c r="T158" s="171">
        <f t="shared" si="3"/>
        <v>0</v>
      </c>
      <c r="U158" s="227"/>
      <c r="V158" s="227"/>
      <c r="W158" s="227"/>
      <c r="X158" s="227"/>
      <c r="Y158" s="227"/>
      <c r="Z158" s="227"/>
      <c r="AA158" s="227"/>
      <c r="AB158" s="227"/>
      <c r="AC158" s="227"/>
      <c r="AD158" s="227"/>
      <c r="AE158" s="227"/>
      <c r="AR158" s="172" t="s">
        <v>219</v>
      </c>
      <c r="AT158" s="172" t="s">
        <v>248</v>
      </c>
      <c r="AU158" s="172" t="s">
        <v>179</v>
      </c>
      <c r="AY158" s="82" t="s">
        <v>171</v>
      </c>
      <c r="BE158" s="173">
        <f t="shared" si="4"/>
        <v>0</v>
      </c>
      <c r="BF158" s="173">
        <f t="shared" si="5"/>
        <v>0</v>
      </c>
      <c r="BG158" s="173">
        <f t="shared" si="6"/>
        <v>0</v>
      </c>
      <c r="BH158" s="173">
        <f t="shared" si="7"/>
        <v>0</v>
      </c>
      <c r="BI158" s="173">
        <f t="shared" si="8"/>
        <v>0</v>
      </c>
      <c r="BJ158" s="82" t="s">
        <v>179</v>
      </c>
      <c r="BK158" s="173">
        <f t="shared" si="9"/>
        <v>0</v>
      </c>
      <c r="BL158" s="82" t="s">
        <v>178</v>
      </c>
      <c r="BM158" s="172" t="s">
        <v>2776</v>
      </c>
    </row>
    <row r="159" spans="1:65" s="92" customFormat="1" ht="24">
      <c r="A159" s="227"/>
      <c r="B159" s="90"/>
      <c r="C159" s="161" t="s">
        <v>346</v>
      </c>
      <c r="D159" s="161" t="s">
        <v>173</v>
      </c>
      <c r="E159" s="162" t="s">
        <v>2777</v>
      </c>
      <c r="F159" s="163" t="s">
        <v>2778</v>
      </c>
      <c r="G159" s="164" t="s">
        <v>512</v>
      </c>
      <c r="H159" s="165">
        <v>1</v>
      </c>
      <c r="I159" s="75"/>
      <c r="J159" s="166">
        <f t="shared" si="0"/>
        <v>0</v>
      </c>
      <c r="K159" s="163" t="s">
        <v>3</v>
      </c>
      <c r="L159" s="90"/>
      <c r="M159" s="167" t="s">
        <v>3</v>
      </c>
      <c r="N159" s="168" t="s">
        <v>47</v>
      </c>
      <c r="O159" s="169"/>
      <c r="P159" s="170">
        <f t="shared" si="1"/>
        <v>0</v>
      </c>
      <c r="Q159" s="170">
        <v>7.8881</v>
      </c>
      <c r="R159" s="170">
        <f t="shared" si="2"/>
        <v>7.8881</v>
      </c>
      <c r="S159" s="170">
        <v>0</v>
      </c>
      <c r="T159" s="171">
        <f t="shared" si="3"/>
        <v>0</v>
      </c>
      <c r="U159" s="227"/>
      <c r="V159" s="227"/>
      <c r="W159" s="227"/>
      <c r="X159" s="227"/>
      <c r="Y159" s="227"/>
      <c r="Z159" s="227"/>
      <c r="AA159" s="227"/>
      <c r="AB159" s="227"/>
      <c r="AC159" s="227"/>
      <c r="AD159" s="227"/>
      <c r="AE159" s="227"/>
      <c r="AR159" s="172" t="s">
        <v>178</v>
      </c>
      <c r="AT159" s="172" t="s">
        <v>173</v>
      </c>
      <c r="AU159" s="172" t="s">
        <v>179</v>
      </c>
      <c r="AY159" s="82" t="s">
        <v>171</v>
      </c>
      <c r="BE159" s="173">
        <f t="shared" si="4"/>
        <v>0</v>
      </c>
      <c r="BF159" s="173">
        <f t="shared" si="5"/>
        <v>0</v>
      </c>
      <c r="BG159" s="173">
        <f t="shared" si="6"/>
        <v>0</v>
      </c>
      <c r="BH159" s="173">
        <f t="shared" si="7"/>
        <v>0</v>
      </c>
      <c r="BI159" s="173">
        <f t="shared" si="8"/>
        <v>0</v>
      </c>
      <c r="BJ159" s="82" t="s">
        <v>179</v>
      </c>
      <c r="BK159" s="173">
        <f t="shared" si="9"/>
        <v>0</v>
      </c>
      <c r="BL159" s="82" t="s">
        <v>178</v>
      </c>
      <c r="BM159" s="172" t="s">
        <v>2779</v>
      </c>
    </row>
    <row r="160" spans="1:47" s="92" customFormat="1" ht="19.5">
      <c r="A160" s="227"/>
      <c r="B160" s="90"/>
      <c r="C160" s="227"/>
      <c r="D160" s="176" t="s">
        <v>859</v>
      </c>
      <c r="E160" s="227"/>
      <c r="F160" s="215" t="s">
        <v>2780</v>
      </c>
      <c r="G160" s="227"/>
      <c r="H160" s="227"/>
      <c r="I160" s="227"/>
      <c r="J160" s="227"/>
      <c r="K160" s="227"/>
      <c r="L160" s="90"/>
      <c r="M160" s="216"/>
      <c r="N160" s="217"/>
      <c r="O160" s="169"/>
      <c r="P160" s="169"/>
      <c r="Q160" s="169"/>
      <c r="R160" s="169"/>
      <c r="S160" s="169"/>
      <c r="T160" s="218"/>
      <c r="U160" s="227"/>
      <c r="V160" s="227"/>
      <c r="W160" s="227"/>
      <c r="X160" s="227"/>
      <c r="Y160" s="227"/>
      <c r="Z160" s="227"/>
      <c r="AA160" s="227"/>
      <c r="AB160" s="227"/>
      <c r="AC160" s="227"/>
      <c r="AD160" s="227"/>
      <c r="AE160" s="227"/>
      <c r="AT160" s="82" t="s">
        <v>859</v>
      </c>
      <c r="AU160" s="82" t="s">
        <v>179</v>
      </c>
    </row>
    <row r="161" spans="1:65" s="92" customFormat="1" ht="16.5" customHeight="1">
      <c r="A161" s="227"/>
      <c r="B161" s="90"/>
      <c r="C161" s="161" t="s">
        <v>353</v>
      </c>
      <c r="D161" s="161" t="s">
        <v>173</v>
      </c>
      <c r="E161" s="162" t="s">
        <v>2781</v>
      </c>
      <c r="F161" s="163" t="s">
        <v>2782</v>
      </c>
      <c r="G161" s="164" t="s">
        <v>256</v>
      </c>
      <c r="H161" s="165">
        <v>91</v>
      </c>
      <c r="I161" s="75"/>
      <c r="J161" s="166">
        <f>ROUND(I161*H161,2)</f>
        <v>0</v>
      </c>
      <c r="K161" s="163" t="s">
        <v>177</v>
      </c>
      <c r="L161" s="90"/>
      <c r="M161" s="167" t="s">
        <v>3</v>
      </c>
      <c r="N161" s="168" t="s">
        <v>47</v>
      </c>
      <c r="O161" s="169"/>
      <c r="P161" s="170">
        <f>O161*H161</f>
        <v>0</v>
      </c>
      <c r="Q161" s="170">
        <v>0.00019</v>
      </c>
      <c r="R161" s="170">
        <f>Q161*H161</f>
        <v>0.01729</v>
      </c>
      <c r="S161" s="170">
        <v>0</v>
      </c>
      <c r="T161" s="171">
        <f>S161*H161</f>
        <v>0</v>
      </c>
      <c r="U161" s="227"/>
      <c r="V161" s="227"/>
      <c r="W161" s="227"/>
      <c r="X161" s="227"/>
      <c r="Y161" s="227"/>
      <c r="Z161" s="227"/>
      <c r="AA161" s="227"/>
      <c r="AB161" s="227"/>
      <c r="AC161" s="227"/>
      <c r="AD161" s="227"/>
      <c r="AE161" s="227"/>
      <c r="AR161" s="172" t="s">
        <v>178</v>
      </c>
      <c r="AT161" s="172" t="s">
        <v>173</v>
      </c>
      <c r="AU161" s="172" t="s">
        <v>179</v>
      </c>
      <c r="AY161" s="82" t="s">
        <v>171</v>
      </c>
      <c r="BE161" s="173">
        <f>IF(N161="základní",J161,0)</f>
        <v>0</v>
      </c>
      <c r="BF161" s="173">
        <f>IF(N161="snížená",J161,0)</f>
        <v>0</v>
      </c>
      <c r="BG161" s="173">
        <f>IF(N161="zákl. přenesená",J161,0)</f>
        <v>0</v>
      </c>
      <c r="BH161" s="173">
        <f>IF(N161="sníž. přenesená",J161,0)</f>
        <v>0</v>
      </c>
      <c r="BI161" s="173">
        <f>IF(N161="nulová",J161,0)</f>
        <v>0</v>
      </c>
      <c r="BJ161" s="82" t="s">
        <v>179</v>
      </c>
      <c r="BK161" s="173">
        <f>ROUND(I161*H161,2)</f>
        <v>0</v>
      </c>
      <c r="BL161" s="82" t="s">
        <v>178</v>
      </c>
      <c r="BM161" s="172" t="s">
        <v>2783</v>
      </c>
    </row>
    <row r="162" spans="1:65" s="92" customFormat="1" ht="16.5" customHeight="1">
      <c r="A162" s="227"/>
      <c r="B162" s="90"/>
      <c r="C162" s="161" t="s">
        <v>380</v>
      </c>
      <c r="D162" s="161" t="s">
        <v>173</v>
      </c>
      <c r="E162" s="162" t="s">
        <v>2784</v>
      </c>
      <c r="F162" s="163" t="s">
        <v>2785</v>
      </c>
      <c r="G162" s="164" t="s">
        <v>256</v>
      </c>
      <c r="H162" s="165">
        <v>91</v>
      </c>
      <c r="I162" s="75"/>
      <c r="J162" s="166">
        <f>ROUND(I162*H162,2)</f>
        <v>0</v>
      </c>
      <c r="K162" s="163" t="s">
        <v>177</v>
      </c>
      <c r="L162" s="90"/>
      <c r="M162" s="167" t="s">
        <v>3</v>
      </c>
      <c r="N162" s="168" t="s">
        <v>47</v>
      </c>
      <c r="O162" s="169"/>
      <c r="P162" s="170">
        <f>O162*H162</f>
        <v>0</v>
      </c>
      <c r="Q162" s="170">
        <v>9E-05</v>
      </c>
      <c r="R162" s="170">
        <f>Q162*H162</f>
        <v>0.008190000000000001</v>
      </c>
      <c r="S162" s="170">
        <v>0</v>
      </c>
      <c r="T162" s="171">
        <f>S162*H162</f>
        <v>0</v>
      </c>
      <c r="U162" s="227"/>
      <c r="V162" s="227"/>
      <c r="W162" s="227"/>
      <c r="X162" s="227"/>
      <c r="Y162" s="227"/>
      <c r="Z162" s="227"/>
      <c r="AA162" s="227"/>
      <c r="AB162" s="227"/>
      <c r="AC162" s="227"/>
      <c r="AD162" s="227"/>
      <c r="AE162" s="227"/>
      <c r="AR162" s="172" t="s">
        <v>178</v>
      </c>
      <c r="AT162" s="172" t="s">
        <v>173</v>
      </c>
      <c r="AU162" s="172" t="s">
        <v>179</v>
      </c>
      <c r="AY162" s="82" t="s">
        <v>171</v>
      </c>
      <c r="BE162" s="173">
        <f>IF(N162="základní",J162,0)</f>
        <v>0</v>
      </c>
      <c r="BF162" s="173">
        <f>IF(N162="snížená",J162,0)</f>
        <v>0</v>
      </c>
      <c r="BG162" s="173">
        <f>IF(N162="zákl. přenesená",J162,0)</f>
        <v>0</v>
      </c>
      <c r="BH162" s="173">
        <f>IF(N162="sníž. přenesená",J162,0)</f>
        <v>0</v>
      </c>
      <c r="BI162" s="173">
        <f>IF(N162="nulová",J162,0)</f>
        <v>0</v>
      </c>
      <c r="BJ162" s="82" t="s">
        <v>179</v>
      </c>
      <c r="BK162" s="173">
        <f>ROUND(I162*H162,2)</f>
        <v>0</v>
      </c>
      <c r="BL162" s="82" t="s">
        <v>178</v>
      </c>
      <c r="BM162" s="172" t="s">
        <v>2786</v>
      </c>
    </row>
    <row r="163" spans="2:63" s="148" customFormat="1" ht="22.9" customHeight="1">
      <c r="B163" s="149"/>
      <c r="D163" s="150" t="s">
        <v>74</v>
      </c>
      <c r="E163" s="159" t="s">
        <v>226</v>
      </c>
      <c r="F163" s="159" t="s">
        <v>801</v>
      </c>
      <c r="J163" s="160">
        <f>BK163</f>
        <v>0</v>
      </c>
      <c r="L163" s="149"/>
      <c r="M163" s="153"/>
      <c r="N163" s="154"/>
      <c r="O163" s="154"/>
      <c r="P163" s="155">
        <f>P164</f>
        <v>0</v>
      </c>
      <c r="Q163" s="154"/>
      <c r="R163" s="155">
        <f>R164</f>
        <v>0.059219999999999995</v>
      </c>
      <c r="S163" s="154"/>
      <c r="T163" s="156">
        <f>T164</f>
        <v>0</v>
      </c>
      <c r="AR163" s="150" t="s">
        <v>83</v>
      </c>
      <c r="AT163" s="157" t="s">
        <v>74</v>
      </c>
      <c r="AU163" s="157" t="s">
        <v>83</v>
      </c>
      <c r="AY163" s="150" t="s">
        <v>171</v>
      </c>
      <c r="BK163" s="158">
        <f>BK164</f>
        <v>0</v>
      </c>
    </row>
    <row r="164" spans="1:65" s="92" customFormat="1" ht="16.5" customHeight="1">
      <c r="A164" s="227"/>
      <c r="B164" s="90"/>
      <c r="C164" s="161" t="s">
        <v>386</v>
      </c>
      <c r="D164" s="161" t="s">
        <v>173</v>
      </c>
      <c r="E164" s="162" t="s">
        <v>2787</v>
      </c>
      <c r="F164" s="163" t="s">
        <v>2788</v>
      </c>
      <c r="G164" s="164" t="s">
        <v>176</v>
      </c>
      <c r="H164" s="165">
        <v>126</v>
      </c>
      <c r="I164" s="75"/>
      <c r="J164" s="166">
        <f>ROUND(I164*H164,2)</f>
        <v>0</v>
      </c>
      <c r="K164" s="163" t="s">
        <v>177</v>
      </c>
      <c r="L164" s="90"/>
      <c r="M164" s="167" t="s">
        <v>3</v>
      </c>
      <c r="N164" s="168" t="s">
        <v>47</v>
      </c>
      <c r="O164" s="169"/>
      <c r="P164" s="170">
        <f>O164*H164</f>
        <v>0</v>
      </c>
      <c r="Q164" s="170">
        <v>0.00047</v>
      </c>
      <c r="R164" s="170">
        <f>Q164*H164</f>
        <v>0.059219999999999995</v>
      </c>
      <c r="S164" s="170">
        <v>0</v>
      </c>
      <c r="T164" s="171">
        <f>S164*H164</f>
        <v>0</v>
      </c>
      <c r="U164" s="227"/>
      <c r="V164" s="227"/>
      <c r="W164" s="227"/>
      <c r="X164" s="227"/>
      <c r="Y164" s="227"/>
      <c r="Z164" s="227"/>
      <c r="AA164" s="227"/>
      <c r="AB164" s="227"/>
      <c r="AC164" s="227"/>
      <c r="AD164" s="227"/>
      <c r="AE164" s="227"/>
      <c r="AR164" s="172" t="s">
        <v>178</v>
      </c>
      <c r="AT164" s="172" t="s">
        <v>173</v>
      </c>
      <c r="AU164" s="172" t="s">
        <v>179</v>
      </c>
      <c r="AY164" s="82" t="s">
        <v>171</v>
      </c>
      <c r="BE164" s="173">
        <f>IF(N164="základní",J164,0)</f>
        <v>0</v>
      </c>
      <c r="BF164" s="173">
        <f>IF(N164="snížená",J164,0)</f>
        <v>0</v>
      </c>
      <c r="BG164" s="173">
        <f>IF(N164="zákl. přenesená",J164,0)</f>
        <v>0</v>
      </c>
      <c r="BH164" s="173">
        <f>IF(N164="sníž. přenesená",J164,0)</f>
        <v>0</v>
      </c>
      <c r="BI164" s="173">
        <f>IF(N164="nulová",J164,0)</f>
        <v>0</v>
      </c>
      <c r="BJ164" s="82" t="s">
        <v>179</v>
      </c>
      <c r="BK164" s="173">
        <f>ROUND(I164*H164,2)</f>
        <v>0</v>
      </c>
      <c r="BL164" s="82" t="s">
        <v>178</v>
      </c>
      <c r="BM164" s="172" t="s">
        <v>2789</v>
      </c>
    </row>
    <row r="165" spans="2:63" s="148" customFormat="1" ht="22.9" customHeight="1">
      <c r="B165" s="149"/>
      <c r="D165" s="150" t="s">
        <v>74</v>
      </c>
      <c r="E165" s="159" t="s">
        <v>865</v>
      </c>
      <c r="F165" s="159" t="s">
        <v>866</v>
      </c>
      <c r="J165" s="160">
        <f>BK165</f>
        <v>0</v>
      </c>
      <c r="L165" s="149"/>
      <c r="M165" s="153"/>
      <c r="N165" s="154"/>
      <c r="O165" s="154"/>
      <c r="P165" s="155">
        <f>SUM(P166:P167)</f>
        <v>0</v>
      </c>
      <c r="Q165" s="154"/>
      <c r="R165" s="155">
        <f>SUM(R166:R167)</f>
        <v>0</v>
      </c>
      <c r="S165" s="154"/>
      <c r="T165" s="156">
        <f>SUM(T166:T167)</f>
        <v>0</v>
      </c>
      <c r="AR165" s="150" t="s">
        <v>83</v>
      </c>
      <c r="AT165" s="157" t="s">
        <v>74</v>
      </c>
      <c r="AU165" s="157" t="s">
        <v>83</v>
      </c>
      <c r="AY165" s="150" t="s">
        <v>171</v>
      </c>
      <c r="BK165" s="158">
        <f>SUM(BK166:BK167)</f>
        <v>0</v>
      </c>
    </row>
    <row r="166" spans="1:65" s="92" customFormat="1" ht="24">
      <c r="A166" s="227"/>
      <c r="B166" s="90"/>
      <c r="C166" s="161" t="s">
        <v>391</v>
      </c>
      <c r="D166" s="161" t="s">
        <v>173</v>
      </c>
      <c r="E166" s="162" t="s">
        <v>2790</v>
      </c>
      <c r="F166" s="163" t="s">
        <v>2791</v>
      </c>
      <c r="G166" s="164" t="s">
        <v>222</v>
      </c>
      <c r="H166" s="165">
        <v>18.161</v>
      </c>
      <c r="I166" s="75"/>
      <c r="J166" s="166">
        <f>ROUND(I166*H166,2)</f>
        <v>0</v>
      </c>
      <c r="K166" s="163" t="s">
        <v>177</v>
      </c>
      <c r="L166" s="90"/>
      <c r="M166" s="167" t="s">
        <v>3</v>
      </c>
      <c r="N166" s="168" t="s">
        <v>47</v>
      </c>
      <c r="O166" s="169"/>
      <c r="P166" s="170">
        <f>O166*H166</f>
        <v>0</v>
      </c>
      <c r="Q166" s="170">
        <v>0</v>
      </c>
      <c r="R166" s="170">
        <f>Q166*H166</f>
        <v>0</v>
      </c>
      <c r="S166" s="170">
        <v>0</v>
      </c>
      <c r="T166" s="171">
        <f>S166*H166</f>
        <v>0</v>
      </c>
      <c r="U166" s="227"/>
      <c r="V166" s="227"/>
      <c r="W166" s="227"/>
      <c r="X166" s="227"/>
      <c r="Y166" s="227"/>
      <c r="Z166" s="227"/>
      <c r="AA166" s="227"/>
      <c r="AB166" s="227"/>
      <c r="AC166" s="227"/>
      <c r="AD166" s="227"/>
      <c r="AE166" s="227"/>
      <c r="AR166" s="172" t="s">
        <v>178</v>
      </c>
      <c r="AT166" s="172" t="s">
        <v>173</v>
      </c>
      <c r="AU166" s="172" t="s">
        <v>179</v>
      </c>
      <c r="AY166" s="82" t="s">
        <v>171</v>
      </c>
      <c r="BE166" s="173">
        <f>IF(N166="základní",J166,0)</f>
        <v>0</v>
      </c>
      <c r="BF166" s="173">
        <f>IF(N166="snížená",J166,0)</f>
        <v>0</v>
      </c>
      <c r="BG166" s="173">
        <f>IF(N166="zákl. přenesená",J166,0)</f>
        <v>0</v>
      </c>
      <c r="BH166" s="173">
        <f>IF(N166="sníž. přenesená",J166,0)</f>
        <v>0</v>
      </c>
      <c r="BI166" s="173">
        <f>IF(N166="nulová",J166,0)</f>
        <v>0</v>
      </c>
      <c r="BJ166" s="82" t="s">
        <v>179</v>
      </c>
      <c r="BK166" s="173">
        <f>ROUND(I166*H166,2)</f>
        <v>0</v>
      </c>
      <c r="BL166" s="82" t="s">
        <v>178</v>
      </c>
      <c r="BM166" s="172" t="s">
        <v>2792</v>
      </c>
    </row>
    <row r="167" spans="1:65" s="92" customFormat="1" ht="24">
      <c r="A167" s="227"/>
      <c r="B167" s="90"/>
      <c r="C167" s="161" t="s">
        <v>398</v>
      </c>
      <c r="D167" s="161" t="s">
        <v>173</v>
      </c>
      <c r="E167" s="162" t="s">
        <v>2793</v>
      </c>
      <c r="F167" s="163" t="s">
        <v>2794</v>
      </c>
      <c r="G167" s="164" t="s">
        <v>222</v>
      </c>
      <c r="H167" s="165">
        <v>18.161</v>
      </c>
      <c r="I167" s="75"/>
      <c r="J167" s="166">
        <f>ROUND(I167*H167,2)</f>
        <v>0</v>
      </c>
      <c r="K167" s="163" t="s">
        <v>177</v>
      </c>
      <c r="L167" s="90"/>
      <c r="M167" s="167" t="s">
        <v>3</v>
      </c>
      <c r="N167" s="168" t="s">
        <v>47</v>
      </c>
      <c r="O167" s="169"/>
      <c r="P167" s="170">
        <f>O167*H167</f>
        <v>0</v>
      </c>
      <c r="Q167" s="170">
        <v>0</v>
      </c>
      <c r="R167" s="170">
        <f>Q167*H167</f>
        <v>0</v>
      </c>
      <c r="S167" s="170">
        <v>0</v>
      </c>
      <c r="T167" s="171">
        <f>S167*H167</f>
        <v>0</v>
      </c>
      <c r="U167" s="227"/>
      <c r="V167" s="227"/>
      <c r="W167" s="227"/>
      <c r="X167" s="227"/>
      <c r="Y167" s="227"/>
      <c r="Z167" s="227"/>
      <c r="AA167" s="227"/>
      <c r="AB167" s="227"/>
      <c r="AC167" s="227"/>
      <c r="AD167" s="227"/>
      <c r="AE167" s="227"/>
      <c r="AR167" s="172" t="s">
        <v>178</v>
      </c>
      <c r="AT167" s="172" t="s">
        <v>173</v>
      </c>
      <c r="AU167" s="172" t="s">
        <v>179</v>
      </c>
      <c r="AY167" s="82" t="s">
        <v>171</v>
      </c>
      <c r="BE167" s="173">
        <f>IF(N167="základní",J167,0)</f>
        <v>0</v>
      </c>
      <c r="BF167" s="173">
        <f>IF(N167="snížená",J167,0)</f>
        <v>0</v>
      </c>
      <c r="BG167" s="173">
        <f>IF(N167="zákl. přenesená",J167,0)</f>
        <v>0</v>
      </c>
      <c r="BH167" s="173">
        <f>IF(N167="sníž. přenesená",J167,0)</f>
        <v>0</v>
      </c>
      <c r="BI167" s="173">
        <f>IF(N167="nulová",J167,0)</f>
        <v>0</v>
      </c>
      <c r="BJ167" s="82" t="s">
        <v>179</v>
      </c>
      <c r="BK167" s="173">
        <f>ROUND(I167*H167,2)</f>
        <v>0</v>
      </c>
      <c r="BL167" s="82" t="s">
        <v>178</v>
      </c>
      <c r="BM167" s="172" t="s">
        <v>2795</v>
      </c>
    </row>
    <row r="168" spans="2:63" s="148" customFormat="1" ht="25.9" customHeight="1">
      <c r="B168" s="149"/>
      <c r="D168" s="150" t="s">
        <v>74</v>
      </c>
      <c r="E168" s="151" t="s">
        <v>871</v>
      </c>
      <c r="F168" s="151" t="s">
        <v>872</v>
      </c>
      <c r="J168" s="152">
        <f>BK168</f>
        <v>0</v>
      </c>
      <c r="L168" s="149"/>
      <c r="M168" s="153"/>
      <c r="N168" s="154"/>
      <c r="O168" s="154"/>
      <c r="P168" s="155">
        <f>P169+P181+P203+P229+P236+P266</f>
        <v>0</v>
      </c>
      <c r="Q168" s="154"/>
      <c r="R168" s="155">
        <f>R169+R181+R203+R229+R236+R266</f>
        <v>1.9680700000000004</v>
      </c>
      <c r="S168" s="154"/>
      <c r="T168" s="156">
        <f>T169+T181+T203+T229+T236+T266</f>
        <v>0</v>
      </c>
      <c r="AR168" s="150" t="s">
        <v>179</v>
      </c>
      <c r="AT168" s="157" t="s">
        <v>74</v>
      </c>
      <c r="AU168" s="157" t="s">
        <v>75</v>
      </c>
      <c r="AY168" s="150" t="s">
        <v>171</v>
      </c>
      <c r="BK168" s="158">
        <f>BK169+BK181+BK203+BK229+BK236+BK266</f>
        <v>0</v>
      </c>
    </row>
    <row r="169" spans="2:63" s="148" customFormat="1" ht="22.9" customHeight="1">
      <c r="B169" s="149"/>
      <c r="D169" s="150" t="s">
        <v>74</v>
      </c>
      <c r="E169" s="159" t="s">
        <v>990</v>
      </c>
      <c r="F169" s="159" t="s">
        <v>991</v>
      </c>
      <c r="J169" s="160">
        <f>BK169</f>
        <v>0</v>
      </c>
      <c r="L169" s="149"/>
      <c r="M169" s="153"/>
      <c r="N169" s="154"/>
      <c r="O169" s="154"/>
      <c r="P169" s="155">
        <f>SUM(P170:P180)</f>
        <v>0</v>
      </c>
      <c r="Q169" s="154"/>
      <c r="R169" s="155">
        <f>SUM(R170:R180)</f>
        <v>0.09607</v>
      </c>
      <c r="S169" s="154"/>
      <c r="T169" s="156">
        <f>SUM(T170:T180)</f>
        <v>0</v>
      </c>
      <c r="AR169" s="150" t="s">
        <v>179</v>
      </c>
      <c r="AT169" s="157" t="s">
        <v>74</v>
      </c>
      <c r="AU169" s="157" t="s">
        <v>83</v>
      </c>
      <c r="AY169" s="150" t="s">
        <v>171</v>
      </c>
      <c r="BK169" s="158">
        <f>SUM(BK170:BK180)</f>
        <v>0</v>
      </c>
    </row>
    <row r="170" spans="1:65" s="92" customFormat="1" ht="36">
      <c r="A170" s="227"/>
      <c r="B170" s="90"/>
      <c r="C170" s="161" t="s">
        <v>404</v>
      </c>
      <c r="D170" s="161" t="s">
        <v>173</v>
      </c>
      <c r="E170" s="162" t="s">
        <v>2796</v>
      </c>
      <c r="F170" s="163" t="s">
        <v>2797</v>
      </c>
      <c r="G170" s="164" t="s">
        <v>256</v>
      </c>
      <c r="H170" s="165">
        <v>395</v>
      </c>
      <c r="I170" s="75"/>
      <c r="J170" s="166">
        <f aca="true" t="shared" si="10" ref="J170:J180">ROUND(I170*H170,2)</f>
        <v>0</v>
      </c>
      <c r="K170" s="163" t="s">
        <v>177</v>
      </c>
      <c r="L170" s="90"/>
      <c r="M170" s="167" t="s">
        <v>3</v>
      </c>
      <c r="N170" s="168" t="s">
        <v>47</v>
      </c>
      <c r="O170" s="169"/>
      <c r="P170" s="170">
        <f aca="true" t="shared" si="11" ref="P170:P180">O170*H170</f>
        <v>0</v>
      </c>
      <c r="Q170" s="170">
        <v>6E-05</v>
      </c>
      <c r="R170" s="170">
        <f aca="true" t="shared" si="12" ref="R170:R180">Q170*H170</f>
        <v>0.023700000000000002</v>
      </c>
      <c r="S170" s="170">
        <v>0</v>
      </c>
      <c r="T170" s="171">
        <f aca="true" t="shared" si="13" ref="T170:T180">S170*H170</f>
        <v>0</v>
      </c>
      <c r="U170" s="227"/>
      <c r="V170" s="227"/>
      <c r="W170" s="227"/>
      <c r="X170" s="227"/>
      <c r="Y170" s="227"/>
      <c r="Z170" s="227"/>
      <c r="AA170" s="227"/>
      <c r="AB170" s="227"/>
      <c r="AC170" s="227"/>
      <c r="AD170" s="227"/>
      <c r="AE170" s="227"/>
      <c r="AR170" s="172" t="s">
        <v>261</v>
      </c>
      <c r="AT170" s="172" t="s">
        <v>173</v>
      </c>
      <c r="AU170" s="172" t="s">
        <v>179</v>
      </c>
      <c r="AY170" s="82" t="s">
        <v>171</v>
      </c>
      <c r="BE170" s="173">
        <f aca="true" t="shared" si="14" ref="BE170:BE180">IF(N170="základní",J170,0)</f>
        <v>0</v>
      </c>
      <c r="BF170" s="173">
        <f aca="true" t="shared" si="15" ref="BF170:BF180">IF(N170="snížená",J170,0)</f>
        <v>0</v>
      </c>
      <c r="BG170" s="173">
        <f aca="true" t="shared" si="16" ref="BG170:BG180">IF(N170="zákl. přenesená",J170,0)</f>
        <v>0</v>
      </c>
      <c r="BH170" s="173">
        <f aca="true" t="shared" si="17" ref="BH170:BH180">IF(N170="sníž. přenesená",J170,0)</f>
        <v>0</v>
      </c>
      <c r="BI170" s="173">
        <f aca="true" t="shared" si="18" ref="BI170:BI180">IF(N170="nulová",J170,0)</f>
        <v>0</v>
      </c>
      <c r="BJ170" s="82" t="s">
        <v>179</v>
      </c>
      <c r="BK170" s="173">
        <f aca="true" t="shared" si="19" ref="BK170:BK180">ROUND(I170*H170,2)</f>
        <v>0</v>
      </c>
      <c r="BL170" s="82" t="s">
        <v>261</v>
      </c>
      <c r="BM170" s="172" t="s">
        <v>2798</v>
      </c>
    </row>
    <row r="171" spans="1:65" s="92" customFormat="1" ht="16.5" customHeight="1">
      <c r="A171" s="227"/>
      <c r="B171" s="90"/>
      <c r="C171" s="198" t="s">
        <v>409</v>
      </c>
      <c r="D171" s="198" t="s">
        <v>248</v>
      </c>
      <c r="E171" s="199" t="s">
        <v>2799</v>
      </c>
      <c r="F171" s="200" t="s">
        <v>2800</v>
      </c>
      <c r="G171" s="201" t="s">
        <v>256</v>
      </c>
      <c r="H171" s="202">
        <v>60</v>
      </c>
      <c r="I171" s="78"/>
      <c r="J171" s="203">
        <f t="shared" si="10"/>
        <v>0</v>
      </c>
      <c r="K171" s="200" t="s">
        <v>177</v>
      </c>
      <c r="L171" s="204"/>
      <c r="M171" s="205" t="s">
        <v>3</v>
      </c>
      <c r="N171" s="206" t="s">
        <v>47</v>
      </c>
      <c r="O171" s="169"/>
      <c r="P171" s="170">
        <f t="shared" si="11"/>
        <v>0</v>
      </c>
      <c r="Q171" s="170">
        <v>4E-05</v>
      </c>
      <c r="R171" s="170">
        <f t="shared" si="12"/>
        <v>0.0024000000000000002</v>
      </c>
      <c r="S171" s="170">
        <v>0</v>
      </c>
      <c r="T171" s="171">
        <f t="shared" si="13"/>
        <v>0</v>
      </c>
      <c r="U171" s="227"/>
      <c r="V171" s="227"/>
      <c r="W171" s="227"/>
      <c r="X171" s="227"/>
      <c r="Y171" s="227"/>
      <c r="Z171" s="227"/>
      <c r="AA171" s="227"/>
      <c r="AB171" s="227"/>
      <c r="AC171" s="227"/>
      <c r="AD171" s="227"/>
      <c r="AE171" s="227"/>
      <c r="AR171" s="172" t="s">
        <v>353</v>
      </c>
      <c r="AT171" s="172" t="s">
        <v>248</v>
      </c>
      <c r="AU171" s="172" t="s">
        <v>179</v>
      </c>
      <c r="AY171" s="82" t="s">
        <v>171</v>
      </c>
      <c r="BE171" s="173">
        <f t="shared" si="14"/>
        <v>0</v>
      </c>
      <c r="BF171" s="173">
        <f t="shared" si="15"/>
        <v>0</v>
      </c>
      <c r="BG171" s="173">
        <f t="shared" si="16"/>
        <v>0</v>
      </c>
      <c r="BH171" s="173">
        <f t="shared" si="17"/>
        <v>0</v>
      </c>
      <c r="BI171" s="173">
        <f t="shared" si="18"/>
        <v>0</v>
      </c>
      <c r="BJ171" s="82" t="s">
        <v>179</v>
      </c>
      <c r="BK171" s="173">
        <f t="shared" si="19"/>
        <v>0</v>
      </c>
      <c r="BL171" s="82" t="s">
        <v>261</v>
      </c>
      <c r="BM171" s="172" t="s">
        <v>2801</v>
      </c>
    </row>
    <row r="172" spans="1:65" s="92" customFormat="1" ht="16.5" customHeight="1">
      <c r="A172" s="227"/>
      <c r="B172" s="90"/>
      <c r="C172" s="198" t="s">
        <v>414</v>
      </c>
      <c r="D172" s="198" t="s">
        <v>248</v>
      </c>
      <c r="E172" s="199" t="s">
        <v>2802</v>
      </c>
      <c r="F172" s="200" t="s">
        <v>2803</v>
      </c>
      <c r="G172" s="201" t="s">
        <v>256</v>
      </c>
      <c r="H172" s="202">
        <v>65</v>
      </c>
      <c r="I172" s="78"/>
      <c r="J172" s="203">
        <f t="shared" si="10"/>
        <v>0</v>
      </c>
      <c r="K172" s="200" t="s">
        <v>177</v>
      </c>
      <c r="L172" s="204"/>
      <c r="M172" s="205" t="s">
        <v>3</v>
      </c>
      <c r="N172" s="206" t="s">
        <v>47</v>
      </c>
      <c r="O172" s="169"/>
      <c r="P172" s="170">
        <f t="shared" si="11"/>
        <v>0</v>
      </c>
      <c r="Q172" s="170">
        <v>4E-05</v>
      </c>
      <c r="R172" s="170">
        <f t="shared" si="12"/>
        <v>0.0026000000000000003</v>
      </c>
      <c r="S172" s="170">
        <v>0</v>
      </c>
      <c r="T172" s="171">
        <f t="shared" si="13"/>
        <v>0</v>
      </c>
      <c r="U172" s="227"/>
      <c r="V172" s="227"/>
      <c r="W172" s="227"/>
      <c r="X172" s="227"/>
      <c r="Y172" s="227"/>
      <c r="Z172" s="227"/>
      <c r="AA172" s="227"/>
      <c r="AB172" s="227"/>
      <c r="AC172" s="227"/>
      <c r="AD172" s="227"/>
      <c r="AE172" s="227"/>
      <c r="AR172" s="172" t="s">
        <v>353</v>
      </c>
      <c r="AT172" s="172" t="s">
        <v>248</v>
      </c>
      <c r="AU172" s="172" t="s">
        <v>179</v>
      </c>
      <c r="AY172" s="82" t="s">
        <v>171</v>
      </c>
      <c r="BE172" s="173">
        <f t="shared" si="14"/>
        <v>0</v>
      </c>
      <c r="BF172" s="173">
        <f t="shared" si="15"/>
        <v>0</v>
      </c>
      <c r="BG172" s="173">
        <f t="shared" si="16"/>
        <v>0</v>
      </c>
      <c r="BH172" s="173">
        <f t="shared" si="17"/>
        <v>0</v>
      </c>
      <c r="BI172" s="173">
        <f t="shared" si="18"/>
        <v>0</v>
      </c>
      <c r="BJ172" s="82" t="s">
        <v>179</v>
      </c>
      <c r="BK172" s="173">
        <f t="shared" si="19"/>
        <v>0</v>
      </c>
      <c r="BL172" s="82" t="s">
        <v>261</v>
      </c>
      <c r="BM172" s="172" t="s">
        <v>2804</v>
      </c>
    </row>
    <row r="173" spans="1:65" s="92" customFormat="1" ht="16.5" customHeight="1">
      <c r="A173" s="227"/>
      <c r="B173" s="90"/>
      <c r="C173" s="198" t="s">
        <v>419</v>
      </c>
      <c r="D173" s="198" t="s">
        <v>248</v>
      </c>
      <c r="E173" s="199" t="s">
        <v>2805</v>
      </c>
      <c r="F173" s="200" t="s">
        <v>2806</v>
      </c>
      <c r="G173" s="201" t="s">
        <v>256</v>
      </c>
      <c r="H173" s="202">
        <v>16</v>
      </c>
      <c r="I173" s="78"/>
      <c r="J173" s="203">
        <f t="shared" si="10"/>
        <v>0</v>
      </c>
      <c r="K173" s="200" t="s">
        <v>177</v>
      </c>
      <c r="L173" s="204"/>
      <c r="M173" s="205" t="s">
        <v>3</v>
      </c>
      <c r="N173" s="206" t="s">
        <v>47</v>
      </c>
      <c r="O173" s="169"/>
      <c r="P173" s="170">
        <f t="shared" si="11"/>
        <v>0</v>
      </c>
      <c r="Q173" s="170">
        <v>5E-05</v>
      </c>
      <c r="R173" s="170">
        <f t="shared" si="12"/>
        <v>0.0008</v>
      </c>
      <c r="S173" s="170">
        <v>0</v>
      </c>
      <c r="T173" s="171">
        <f t="shared" si="13"/>
        <v>0</v>
      </c>
      <c r="U173" s="227"/>
      <c r="V173" s="227"/>
      <c r="W173" s="227"/>
      <c r="X173" s="227"/>
      <c r="Y173" s="227"/>
      <c r="Z173" s="227"/>
      <c r="AA173" s="227"/>
      <c r="AB173" s="227"/>
      <c r="AC173" s="227"/>
      <c r="AD173" s="227"/>
      <c r="AE173" s="227"/>
      <c r="AR173" s="172" t="s">
        <v>353</v>
      </c>
      <c r="AT173" s="172" t="s">
        <v>248</v>
      </c>
      <c r="AU173" s="172" t="s">
        <v>179</v>
      </c>
      <c r="AY173" s="82" t="s">
        <v>171</v>
      </c>
      <c r="BE173" s="173">
        <f t="shared" si="14"/>
        <v>0</v>
      </c>
      <c r="BF173" s="173">
        <f t="shared" si="15"/>
        <v>0</v>
      </c>
      <c r="BG173" s="173">
        <f t="shared" si="16"/>
        <v>0</v>
      </c>
      <c r="BH173" s="173">
        <f t="shared" si="17"/>
        <v>0</v>
      </c>
      <c r="BI173" s="173">
        <f t="shared" si="18"/>
        <v>0</v>
      </c>
      <c r="BJ173" s="82" t="s">
        <v>179</v>
      </c>
      <c r="BK173" s="173">
        <f t="shared" si="19"/>
        <v>0</v>
      </c>
      <c r="BL173" s="82" t="s">
        <v>261</v>
      </c>
      <c r="BM173" s="172" t="s">
        <v>2807</v>
      </c>
    </row>
    <row r="174" spans="1:65" s="92" customFormat="1" ht="16.5" customHeight="1">
      <c r="A174" s="227"/>
      <c r="B174" s="90"/>
      <c r="C174" s="198" t="s">
        <v>425</v>
      </c>
      <c r="D174" s="198" t="s">
        <v>248</v>
      </c>
      <c r="E174" s="199" t="s">
        <v>2808</v>
      </c>
      <c r="F174" s="200" t="s">
        <v>2809</v>
      </c>
      <c r="G174" s="201" t="s">
        <v>256</v>
      </c>
      <c r="H174" s="202">
        <v>45</v>
      </c>
      <c r="I174" s="78"/>
      <c r="J174" s="203">
        <f t="shared" si="10"/>
        <v>0</v>
      </c>
      <c r="K174" s="200" t="s">
        <v>177</v>
      </c>
      <c r="L174" s="204"/>
      <c r="M174" s="205" t="s">
        <v>3</v>
      </c>
      <c r="N174" s="206" t="s">
        <v>47</v>
      </c>
      <c r="O174" s="169"/>
      <c r="P174" s="170">
        <f t="shared" si="11"/>
        <v>0</v>
      </c>
      <c r="Q174" s="170">
        <v>0.00055</v>
      </c>
      <c r="R174" s="170">
        <f t="shared" si="12"/>
        <v>0.02475</v>
      </c>
      <c r="S174" s="170">
        <v>0</v>
      </c>
      <c r="T174" s="171">
        <f t="shared" si="13"/>
        <v>0</v>
      </c>
      <c r="U174" s="227"/>
      <c r="V174" s="227"/>
      <c r="W174" s="227"/>
      <c r="X174" s="227"/>
      <c r="Y174" s="227"/>
      <c r="Z174" s="227"/>
      <c r="AA174" s="227"/>
      <c r="AB174" s="227"/>
      <c r="AC174" s="227"/>
      <c r="AD174" s="227"/>
      <c r="AE174" s="227"/>
      <c r="AR174" s="172" t="s">
        <v>353</v>
      </c>
      <c r="AT174" s="172" t="s">
        <v>248</v>
      </c>
      <c r="AU174" s="172" t="s">
        <v>179</v>
      </c>
      <c r="AY174" s="82" t="s">
        <v>171</v>
      </c>
      <c r="BE174" s="173">
        <f t="shared" si="14"/>
        <v>0</v>
      </c>
      <c r="BF174" s="173">
        <f t="shared" si="15"/>
        <v>0</v>
      </c>
      <c r="BG174" s="173">
        <f t="shared" si="16"/>
        <v>0</v>
      </c>
      <c r="BH174" s="173">
        <f t="shared" si="17"/>
        <v>0</v>
      </c>
      <c r="BI174" s="173">
        <f t="shared" si="18"/>
        <v>0</v>
      </c>
      <c r="BJ174" s="82" t="s">
        <v>179</v>
      </c>
      <c r="BK174" s="173">
        <f t="shared" si="19"/>
        <v>0</v>
      </c>
      <c r="BL174" s="82" t="s">
        <v>261</v>
      </c>
      <c r="BM174" s="172" t="s">
        <v>2810</v>
      </c>
    </row>
    <row r="175" spans="1:65" s="92" customFormat="1" ht="16.5" customHeight="1">
      <c r="A175" s="227"/>
      <c r="B175" s="90"/>
      <c r="C175" s="198" t="s">
        <v>431</v>
      </c>
      <c r="D175" s="198" t="s">
        <v>248</v>
      </c>
      <c r="E175" s="199" t="s">
        <v>2811</v>
      </c>
      <c r="F175" s="200" t="s">
        <v>2812</v>
      </c>
      <c r="G175" s="201" t="s">
        <v>256</v>
      </c>
      <c r="H175" s="202">
        <v>4</v>
      </c>
      <c r="I175" s="78"/>
      <c r="J175" s="203">
        <f t="shared" si="10"/>
        <v>0</v>
      </c>
      <c r="K175" s="200" t="s">
        <v>177</v>
      </c>
      <c r="L175" s="204"/>
      <c r="M175" s="205" t="s">
        <v>3</v>
      </c>
      <c r="N175" s="206" t="s">
        <v>47</v>
      </c>
      <c r="O175" s="169"/>
      <c r="P175" s="170">
        <f t="shared" si="11"/>
        <v>0</v>
      </c>
      <c r="Q175" s="170">
        <v>6E-05</v>
      </c>
      <c r="R175" s="170">
        <f t="shared" si="12"/>
        <v>0.00024</v>
      </c>
      <c r="S175" s="170">
        <v>0</v>
      </c>
      <c r="T175" s="171">
        <f t="shared" si="13"/>
        <v>0</v>
      </c>
      <c r="U175" s="227"/>
      <c r="V175" s="227"/>
      <c r="W175" s="227"/>
      <c r="X175" s="227"/>
      <c r="Y175" s="227"/>
      <c r="Z175" s="227"/>
      <c r="AA175" s="227"/>
      <c r="AB175" s="227"/>
      <c r="AC175" s="227"/>
      <c r="AD175" s="227"/>
      <c r="AE175" s="227"/>
      <c r="AR175" s="172" t="s">
        <v>353</v>
      </c>
      <c r="AT175" s="172" t="s">
        <v>248</v>
      </c>
      <c r="AU175" s="172" t="s">
        <v>179</v>
      </c>
      <c r="AY175" s="82" t="s">
        <v>171</v>
      </c>
      <c r="BE175" s="173">
        <f t="shared" si="14"/>
        <v>0</v>
      </c>
      <c r="BF175" s="173">
        <f t="shared" si="15"/>
        <v>0</v>
      </c>
      <c r="BG175" s="173">
        <f t="shared" si="16"/>
        <v>0</v>
      </c>
      <c r="BH175" s="173">
        <f t="shared" si="17"/>
        <v>0</v>
      </c>
      <c r="BI175" s="173">
        <f t="shared" si="18"/>
        <v>0</v>
      </c>
      <c r="BJ175" s="82" t="s">
        <v>179</v>
      </c>
      <c r="BK175" s="173">
        <f t="shared" si="19"/>
        <v>0</v>
      </c>
      <c r="BL175" s="82" t="s">
        <v>261</v>
      </c>
      <c r="BM175" s="172" t="s">
        <v>2813</v>
      </c>
    </row>
    <row r="176" spans="1:65" s="92" customFormat="1" ht="16.5" customHeight="1">
      <c r="A176" s="227"/>
      <c r="B176" s="90"/>
      <c r="C176" s="198" t="s">
        <v>435</v>
      </c>
      <c r="D176" s="198" t="s">
        <v>248</v>
      </c>
      <c r="E176" s="199" t="s">
        <v>2814</v>
      </c>
      <c r="F176" s="200" t="s">
        <v>2815</v>
      </c>
      <c r="G176" s="201" t="s">
        <v>256</v>
      </c>
      <c r="H176" s="202">
        <v>118</v>
      </c>
      <c r="I176" s="78"/>
      <c r="J176" s="203">
        <f t="shared" si="10"/>
        <v>0</v>
      </c>
      <c r="K176" s="200" t="s">
        <v>177</v>
      </c>
      <c r="L176" s="204"/>
      <c r="M176" s="205" t="s">
        <v>3</v>
      </c>
      <c r="N176" s="206" t="s">
        <v>47</v>
      </c>
      <c r="O176" s="169"/>
      <c r="P176" s="170">
        <f t="shared" si="11"/>
        <v>0</v>
      </c>
      <c r="Q176" s="170">
        <v>7E-05</v>
      </c>
      <c r="R176" s="170">
        <f t="shared" si="12"/>
        <v>0.00826</v>
      </c>
      <c r="S176" s="170">
        <v>0</v>
      </c>
      <c r="T176" s="171">
        <f t="shared" si="13"/>
        <v>0</v>
      </c>
      <c r="U176" s="227"/>
      <c r="V176" s="227"/>
      <c r="W176" s="227"/>
      <c r="X176" s="227"/>
      <c r="Y176" s="227"/>
      <c r="Z176" s="227"/>
      <c r="AA176" s="227"/>
      <c r="AB176" s="227"/>
      <c r="AC176" s="227"/>
      <c r="AD176" s="227"/>
      <c r="AE176" s="227"/>
      <c r="AR176" s="172" t="s">
        <v>353</v>
      </c>
      <c r="AT176" s="172" t="s">
        <v>248</v>
      </c>
      <c r="AU176" s="172" t="s">
        <v>179</v>
      </c>
      <c r="AY176" s="82" t="s">
        <v>171</v>
      </c>
      <c r="BE176" s="173">
        <f t="shared" si="14"/>
        <v>0</v>
      </c>
      <c r="BF176" s="173">
        <f t="shared" si="15"/>
        <v>0</v>
      </c>
      <c r="BG176" s="173">
        <f t="shared" si="16"/>
        <v>0</v>
      </c>
      <c r="BH176" s="173">
        <f t="shared" si="17"/>
        <v>0</v>
      </c>
      <c r="BI176" s="173">
        <f t="shared" si="18"/>
        <v>0</v>
      </c>
      <c r="BJ176" s="82" t="s">
        <v>179</v>
      </c>
      <c r="BK176" s="173">
        <f t="shared" si="19"/>
        <v>0</v>
      </c>
      <c r="BL176" s="82" t="s">
        <v>261</v>
      </c>
      <c r="BM176" s="172" t="s">
        <v>2816</v>
      </c>
    </row>
    <row r="177" spans="1:65" s="92" customFormat="1" ht="16.5" customHeight="1">
      <c r="A177" s="227"/>
      <c r="B177" s="90"/>
      <c r="C177" s="198" t="s">
        <v>1995</v>
      </c>
      <c r="D177" s="198" t="s">
        <v>248</v>
      </c>
      <c r="E177" s="199" t="s">
        <v>2817</v>
      </c>
      <c r="F177" s="200" t="s">
        <v>2818</v>
      </c>
      <c r="G177" s="201" t="s">
        <v>256</v>
      </c>
      <c r="H177" s="202">
        <v>32</v>
      </c>
      <c r="I177" s="78"/>
      <c r="J177" s="203">
        <f t="shared" si="10"/>
        <v>0</v>
      </c>
      <c r="K177" s="200" t="s">
        <v>177</v>
      </c>
      <c r="L177" s="204"/>
      <c r="M177" s="205" t="s">
        <v>3</v>
      </c>
      <c r="N177" s="206" t="s">
        <v>47</v>
      </c>
      <c r="O177" s="169"/>
      <c r="P177" s="170">
        <f t="shared" si="11"/>
        <v>0</v>
      </c>
      <c r="Q177" s="170">
        <v>8E-05</v>
      </c>
      <c r="R177" s="170">
        <f t="shared" si="12"/>
        <v>0.00256</v>
      </c>
      <c r="S177" s="170">
        <v>0</v>
      </c>
      <c r="T177" s="171">
        <f t="shared" si="13"/>
        <v>0</v>
      </c>
      <c r="U177" s="227"/>
      <c r="V177" s="227"/>
      <c r="W177" s="227"/>
      <c r="X177" s="227"/>
      <c r="Y177" s="227"/>
      <c r="Z177" s="227"/>
      <c r="AA177" s="227"/>
      <c r="AB177" s="227"/>
      <c r="AC177" s="227"/>
      <c r="AD177" s="227"/>
      <c r="AE177" s="227"/>
      <c r="AR177" s="172" t="s">
        <v>353</v>
      </c>
      <c r="AT177" s="172" t="s">
        <v>248</v>
      </c>
      <c r="AU177" s="172" t="s">
        <v>179</v>
      </c>
      <c r="AY177" s="82" t="s">
        <v>171</v>
      </c>
      <c r="BE177" s="173">
        <f t="shared" si="14"/>
        <v>0</v>
      </c>
      <c r="BF177" s="173">
        <f t="shared" si="15"/>
        <v>0</v>
      </c>
      <c r="BG177" s="173">
        <f t="shared" si="16"/>
        <v>0</v>
      </c>
      <c r="BH177" s="173">
        <f t="shared" si="17"/>
        <v>0</v>
      </c>
      <c r="BI177" s="173">
        <f t="shared" si="18"/>
        <v>0</v>
      </c>
      <c r="BJ177" s="82" t="s">
        <v>179</v>
      </c>
      <c r="BK177" s="173">
        <f t="shared" si="19"/>
        <v>0</v>
      </c>
      <c r="BL177" s="82" t="s">
        <v>261</v>
      </c>
      <c r="BM177" s="172" t="s">
        <v>2819</v>
      </c>
    </row>
    <row r="178" spans="1:65" s="92" customFormat="1" ht="16.5" customHeight="1">
      <c r="A178" s="227"/>
      <c r="B178" s="90"/>
      <c r="C178" s="198" t="s">
        <v>445</v>
      </c>
      <c r="D178" s="198" t="s">
        <v>248</v>
      </c>
      <c r="E178" s="199" t="s">
        <v>2820</v>
      </c>
      <c r="F178" s="200" t="s">
        <v>2821</v>
      </c>
      <c r="G178" s="201" t="s">
        <v>256</v>
      </c>
      <c r="H178" s="202">
        <v>26</v>
      </c>
      <c r="I178" s="78"/>
      <c r="J178" s="203">
        <f t="shared" si="10"/>
        <v>0</v>
      </c>
      <c r="K178" s="200" t="s">
        <v>177</v>
      </c>
      <c r="L178" s="204"/>
      <c r="M178" s="205" t="s">
        <v>3</v>
      </c>
      <c r="N178" s="206" t="s">
        <v>47</v>
      </c>
      <c r="O178" s="169"/>
      <c r="P178" s="170">
        <f t="shared" si="11"/>
        <v>0</v>
      </c>
      <c r="Q178" s="170">
        <v>9E-05</v>
      </c>
      <c r="R178" s="170">
        <f t="shared" si="12"/>
        <v>0.00234</v>
      </c>
      <c r="S178" s="170">
        <v>0</v>
      </c>
      <c r="T178" s="171">
        <f t="shared" si="13"/>
        <v>0</v>
      </c>
      <c r="U178" s="227"/>
      <c r="V178" s="227"/>
      <c r="W178" s="227"/>
      <c r="X178" s="227"/>
      <c r="Y178" s="227"/>
      <c r="Z178" s="227"/>
      <c r="AA178" s="227"/>
      <c r="AB178" s="227"/>
      <c r="AC178" s="227"/>
      <c r="AD178" s="227"/>
      <c r="AE178" s="227"/>
      <c r="AR178" s="172" t="s">
        <v>353</v>
      </c>
      <c r="AT178" s="172" t="s">
        <v>248</v>
      </c>
      <c r="AU178" s="172" t="s">
        <v>179</v>
      </c>
      <c r="AY178" s="82" t="s">
        <v>171</v>
      </c>
      <c r="BE178" s="173">
        <f t="shared" si="14"/>
        <v>0</v>
      </c>
      <c r="BF178" s="173">
        <f t="shared" si="15"/>
        <v>0</v>
      </c>
      <c r="BG178" s="173">
        <f t="shared" si="16"/>
        <v>0</v>
      </c>
      <c r="BH178" s="173">
        <f t="shared" si="17"/>
        <v>0</v>
      </c>
      <c r="BI178" s="173">
        <f t="shared" si="18"/>
        <v>0</v>
      </c>
      <c r="BJ178" s="82" t="s">
        <v>179</v>
      </c>
      <c r="BK178" s="173">
        <f t="shared" si="19"/>
        <v>0</v>
      </c>
      <c r="BL178" s="82" t="s">
        <v>261</v>
      </c>
      <c r="BM178" s="172" t="s">
        <v>2822</v>
      </c>
    </row>
    <row r="179" spans="1:65" s="92" customFormat="1" ht="16.5" customHeight="1">
      <c r="A179" s="227"/>
      <c r="B179" s="90"/>
      <c r="C179" s="198" t="s">
        <v>454</v>
      </c>
      <c r="D179" s="198" t="s">
        <v>248</v>
      </c>
      <c r="E179" s="199" t="s">
        <v>2823</v>
      </c>
      <c r="F179" s="200" t="s">
        <v>2824</v>
      </c>
      <c r="G179" s="201" t="s">
        <v>256</v>
      </c>
      <c r="H179" s="202">
        <v>29</v>
      </c>
      <c r="I179" s="78"/>
      <c r="J179" s="203">
        <f t="shared" si="10"/>
        <v>0</v>
      </c>
      <c r="K179" s="200" t="s">
        <v>177</v>
      </c>
      <c r="L179" s="204"/>
      <c r="M179" s="205" t="s">
        <v>3</v>
      </c>
      <c r="N179" s="206" t="s">
        <v>47</v>
      </c>
      <c r="O179" s="169"/>
      <c r="P179" s="170">
        <f t="shared" si="11"/>
        <v>0</v>
      </c>
      <c r="Q179" s="170">
        <v>0.00098</v>
      </c>
      <c r="R179" s="170">
        <f t="shared" si="12"/>
        <v>0.02842</v>
      </c>
      <c r="S179" s="170">
        <v>0</v>
      </c>
      <c r="T179" s="171">
        <f t="shared" si="13"/>
        <v>0</v>
      </c>
      <c r="U179" s="227"/>
      <c r="V179" s="227"/>
      <c r="W179" s="227"/>
      <c r="X179" s="227"/>
      <c r="Y179" s="227"/>
      <c r="Z179" s="227"/>
      <c r="AA179" s="227"/>
      <c r="AB179" s="227"/>
      <c r="AC179" s="227"/>
      <c r="AD179" s="227"/>
      <c r="AE179" s="227"/>
      <c r="AR179" s="172" t="s">
        <v>353</v>
      </c>
      <c r="AT179" s="172" t="s">
        <v>248</v>
      </c>
      <c r="AU179" s="172" t="s">
        <v>179</v>
      </c>
      <c r="AY179" s="82" t="s">
        <v>171</v>
      </c>
      <c r="BE179" s="173">
        <f t="shared" si="14"/>
        <v>0</v>
      </c>
      <c r="BF179" s="173">
        <f t="shared" si="15"/>
        <v>0</v>
      </c>
      <c r="BG179" s="173">
        <f t="shared" si="16"/>
        <v>0</v>
      </c>
      <c r="BH179" s="173">
        <f t="shared" si="17"/>
        <v>0</v>
      </c>
      <c r="BI179" s="173">
        <f t="shared" si="18"/>
        <v>0</v>
      </c>
      <c r="BJ179" s="82" t="s">
        <v>179</v>
      </c>
      <c r="BK179" s="173">
        <f t="shared" si="19"/>
        <v>0</v>
      </c>
      <c r="BL179" s="82" t="s">
        <v>261</v>
      </c>
      <c r="BM179" s="172" t="s">
        <v>2825</v>
      </c>
    </row>
    <row r="180" spans="1:65" s="92" customFormat="1" ht="24">
      <c r="A180" s="227"/>
      <c r="B180" s="90"/>
      <c r="C180" s="161" t="s">
        <v>974</v>
      </c>
      <c r="D180" s="161" t="s">
        <v>173</v>
      </c>
      <c r="E180" s="162" t="s">
        <v>2826</v>
      </c>
      <c r="F180" s="163" t="s">
        <v>2827</v>
      </c>
      <c r="G180" s="164" t="s">
        <v>222</v>
      </c>
      <c r="H180" s="165">
        <v>0.096</v>
      </c>
      <c r="I180" s="75"/>
      <c r="J180" s="166">
        <f t="shared" si="10"/>
        <v>0</v>
      </c>
      <c r="K180" s="163" t="s">
        <v>177</v>
      </c>
      <c r="L180" s="90"/>
      <c r="M180" s="167" t="s">
        <v>3</v>
      </c>
      <c r="N180" s="168" t="s">
        <v>47</v>
      </c>
      <c r="O180" s="169"/>
      <c r="P180" s="170">
        <f t="shared" si="11"/>
        <v>0</v>
      </c>
      <c r="Q180" s="170">
        <v>0</v>
      </c>
      <c r="R180" s="170">
        <f t="shared" si="12"/>
        <v>0</v>
      </c>
      <c r="S180" s="170">
        <v>0</v>
      </c>
      <c r="T180" s="171">
        <f t="shared" si="13"/>
        <v>0</v>
      </c>
      <c r="U180" s="227"/>
      <c r="V180" s="227"/>
      <c r="W180" s="227"/>
      <c r="X180" s="227"/>
      <c r="Y180" s="227"/>
      <c r="Z180" s="227"/>
      <c r="AA180" s="227"/>
      <c r="AB180" s="227"/>
      <c r="AC180" s="227"/>
      <c r="AD180" s="227"/>
      <c r="AE180" s="227"/>
      <c r="AR180" s="172" t="s">
        <v>261</v>
      </c>
      <c r="AT180" s="172" t="s">
        <v>173</v>
      </c>
      <c r="AU180" s="172" t="s">
        <v>179</v>
      </c>
      <c r="AY180" s="82" t="s">
        <v>171</v>
      </c>
      <c r="BE180" s="173">
        <f t="shared" si="14"/>
        <v>0</v>
      </c>
      <c r="BF180" s="173">
        <f t="shared" si="15"/>
        <v>0</v>
      </c>
      <c r="BG180" s="173">
        <f t="shared" si="16"/>
        <v>0</v>
      </c>
      <c r="BH180" s="173">
        <f t="shared" si="17"/>
        <v>0</v>
      </c>
      <c r="BI180" s="173">
        <f t="shared" si="18"/>
        <v>0</v>
      </c>
      <c r="BJ180" s="82" t="s">
        <v>179</v>
      </c>
      <c r="BK180" s="173">
        <f t="shared" si="19"/>
        <v>0</v>
      </c>
      <c r="BL180" s="82" t="s">
        <v>261</v>
      </c>
      <c r="BM180" s="172" t="s">
        <v>2828</v>
      </c>
    </row>
    <row r="181" spans="2:63" s="148" customFormat="1" ht="22.9" customHeight="1">
      <c r="B181" s="149"/>
      <c r="D181" s="150" t="s">
        <v>74</v>
      </c>
      <c r="E181" s="159" t="s">
        <v>2829</v>
      </c>
      <c r="F181" s="159" t="s">
        <v>2830</v>
      </c>
      <c r="J181" s="160">
        <f>BK181</f>
        <v>0</v>
      </c>
      <c r="L181" s="149"/>
      <c r="M181" s="153"/>
      <c r="N181" s="154"/>
      <c r="O181" s="154"/>
      <c r="P181" s="155">
        <f>SUM(P182:P202)</f>
        <v>0</v>
      </c>
      <c r="Q181" s="154"/>
      <c r="R181" s="155">
        <f>SUM(R182:R202)</f>
        <v>0.7574800000000002</v>
      </c>
      <c r="S181" s="154"/>
      <c r="T181" s="156">
        <f>SUM(T182:T202)</f>
        <v>0</v>
      </c>
      <c r="AR181" s="150" t="s">
        <v>179</v>
      </c>
      <c r="AT181" s="157" t="s">
        <v>74</v>
      </c>
      <c r="AU181" s="157" t="s">
        <v>83</v>
      </c>
      <c r="AY181" s="150" t="s">
        <v>171</v>
      </c>
      <c r="BK181" s="158">
        <f>SUM(BK182:BK202)</f>
        <v>0</v>
      </c>
    </row>
    <row r="182" spans="1:65" s="92" customFormat="1" ht="16.5" customHeight="1">
      <c r="A182" s="227"/>
      <c r="B182" s="90"/>
      <c r="C182" s="161" t="s">
        <v>465</v>
      </c>
      <c r="D182" s="161" t="s">
        <v>173</v>
      </c>
      <c r="E182" s="162" t="s">
        <v>2831</v>
      </c>
      <c r="F182" s="163" t="s">
        <v>2832</v>
      </c>
      <c r="G182" s="164" t="s">
        <v>256</v>
      </c>
      <c r="H182" s="165">
        <v>35</v>
      </c>
      <c r="I182" s="75"/>
      <c r="J182" s="166">
        <f aca="true" t="shared" si="20" ref="J182:J202">ROUND(I182*H182,2)</f>
        <v>0</v>
      </c>
      <c r="K182" s="163" t="s">
        <v>177</v>
      </c>
      <c r="L182" s="90"/>
      <c r="M182" s="167" t="s">
        <v>3</v>
      </c>
      <c r="N182" s="168" t="s">
        <v>47</v>
      </c>
      <c r="O182" s="169"/>
      <c r="P182" s="170">
        <f aca="true" t="shared" si="21" ref="P182:P202">O182*H182</f>
        <v>0</v>
      </c>
      <c r="Q182" s="170">
        <v>0.00168</v>
      </c>
      <c r="R182" s="170">
        <f aca="true" t="shared" si="22" ref="R182:R202">Q182*H182</f>
        <v>0.058800000000000005</v>
      </c>
      <c r="S182" s="170">
        <v>0</v>
      </c>
      <c r="T182" s="171">
        <f aca="true" t="shared" si="23" ref="T182:T202">S182*H182</f>
        <v>0</v>
      </c>
      <c r="U182" s="227"/>
      <c r="V182" s="227"/>
      <c r="W182" s="227"/>
      <c r="X182" s="227"/>
      <c r="Y182" s="227"/>
      <c r="Z182" s="227"/>
      <c r="AA182" s="227"/>
      <c r="AB182" s="227"/>
      <c r="AC182" s="227"/>
      <c r="AD182" s="227"/>
      <c r="AE182" s="227"/>
      <c r="AR182" s="172" t="s">
        <v>261</v>
      </c>
      <c r="AT182" s="172" t="s">
        <v>173</v>
      </c>
      <c r="AU182" s="172" t="s">
        <v>179</v>
      </c>
      <c r="AY182" s="82" t="s">
        <v>171</v>
      </c>
      <c r="BE182" s="173">
        <f aca="true" t="shared" si="24" ref="BE182:BE202">IF(N182="základní",J182,0)</f>
        <v>0</v>
      </c>
      <c r="BF182" s="173">
        <f aca="true" t="shared" si="25" ref="BF182:BF202">IF(N182="snížená",J182,0)</f>
        <v>0</v>
      </c>
      <c r="BG182" s="173">
        <f aca="true" t="shared" si="26" ref="BG182:BG202">IF(N182="zákl. přenesená",J182,0)</f>
        <v>0</v>
      </c>
      <c r="BH182" s="173">
        <f aca="true" t="shared" si="27" ref="BH182:BH202">IF(N182="sníž. přenesená",J182,0)</f>
        <v>0</v>
      </c>
      <c r="BI182" s="173">
        <f aca="true" t="shared" si="28" ref="BI182:BI202">IF(N182="nulová",J182,0)</f>
        <v>0</v>
      </c>
      <c r="BJ182" s="82" t="s">
        <v>179</v>
      </c>
      <c r="BK182" s="173">
        <f aca="true" t="shared" si="29" ref="BK182:BK202">ROUND(I182*H182,2)</f>
        <v>0</v>
      </c>
      <c r="BL182" s="82" t="s">
        <v>261</v>
      </c>
      <c r="BM182" s="172" t="s">
        <v>2833</v>
      </c>
    </row>
    <row r="183" spans="1:65" s="92" customFormat="1" ht="16.5" customHeight="1">
      <c r="A183" s="227"/>
      <c r="B183" s="90"/>
      <c r="C183" s="161" t="s">
        <v>477</v>
      </c>
      <c r="D183" s="161" t="s">
        <v>173</v>
      </c>
      <c r="E183" s="162" t="s">
        <v>2834</v>
      </c>
      <c r="F183" s="163" t="s">
        <v>2835</v>
      </c>
      <c r="G183" s="164" t="s">
        <v>256</v>
      </c>
      <c r="H183" s="165">
        <v>52</v>
      </c>
      <c r="I183" s="75"/>
      <c r="J183" s="166">
        <f t="shared" si="20"/>
        <v>0</v>
      </c>
      <c r="K183" s="163" t="s">
        <v>177</v>
      </c>
      <c r="L183" s="90"/>
      <c r="M183" s="167" t="s">
        <v>3</v>
      </c>
      <c r="N183" s="168" t="s">
        <v>47</v>
      </c>
      <c r="O183" s="169"/>
      <c r="P183" s="170">
        <f t="shared" si="21"/>
        <v>0</v>
      </c>
      <c r="Q183" s="170">
        <v>0.00191</v>
      </c>
      <c r="R183" s="170">
        <f t="shared" si="22"/>
        <v>0.09932</v>
      </c>
      <c r="S183" s="170">
        <v>0</v>
      </c>
      <c r="T183" s="171">
        <f t="shared" si="23"/>
        <v>0</v>
      </c>
      <c r="U183" s="227"/>
      <c r="V183" s="227"/>
      <c r="W183" s="227"/>
      <c r="X183" s="227"/>
      <c r="Y183" s="227"/>
      <c r="Z183" s="227"/>
      <c r="AA183" s="227"/>
      <c r="AB183" s="227"/>
      <c r="AC183" s="227"/>
      <c r="AD183" s="227"/>
      <c r="AE183" s="227"/>
      <c r="AR183" s="172" t="s">
        <v>261</v>
      </c>
      <c r="AT183" s="172" t="s">
        <v>173</v>
      </c>
      <c r="AU183" s="172" t="s">
        <v>179</v>
      </c>
      <c r="AY183" s="82" t="s">
        <v>171</v>
      </c>
      <c r="BE183" s="173">
        <f t="shared" si="24"/>
        <v>0</v>
      </c>
      <c r="BF183" s="173">
        <f t="shared" si="25"/>
        <v>0</v>
      </c>
      <c r="BG183" s="173">
        <f t="shared" si="26"/>
        <v>0</v>
      </c>
      <c r="BH183" s="173">
        <f t="shared" si="27"/>
        <v>0</v>
      </c>
      <c r="BI183" s="173">
        <f t="shared" si="28"/>
        <v>0</v>
      </c>
      <c r="BJ183" s="82" t="s">
        <v>179</v>
      </c>
      <c r="BK183" s="173">
        <f t="shared" si="29"/>
        <v>0</v>
      </c>
      <c r="BL183" s="82" t="s">
        <v>261</v>
      </c>
      <c r="BM183" s="172" t="s">
        <v>2836</v>
      </c>
    </row>
    <row r="184" spans="1:65" s="92" customFormat="1" ht="16.5" customHeight="1">
      <c r="A184" s="227"/>
      <c r="B184" s="90"/>
      <c r="C184" s="161" t="s">
        <v>483</v>
      </c>
      <c r="D184" s="161" t="s">
        <v>173</v>
      </c>
      <c r="E184" s="162" t="s">
        <v>2837</v>
      </c>
      <c r="F184" s="163" t="s">
        <v>2838</v>
      </c>
      <c r="G184" s="164" t="s">
        <v>256</v>
      </c>
      <c r="H184" s="165">
        <v>42</v>
      </c>
      <c r="I184" s="75"/>
      <c r="J184" s="166">
        <f t="shared" si="20"/>
        <v>0</v>
      </c>
      <c r="K184" s="163" t="s">
        <v>177</v>
      </c>
      <c r="L184" s="90"/>
      <c r="M184" s="167" t="s">
        <v>3</v>
      </c>
      <c r="N184" s="168" t="s">
        <v>47</v>
      </c>
      <c r="O184" s="169"/>
      <c r="P184" s="170">
        <f t="shared" si="21"/>
        <v>0</v>
      </c>
      <c r="Q184" s="170">
        <v>0.00308</v>
      </c>
      <c r="R184" s="170">
        <f t="shared" si="22"/>
        <v>0.12936</v>
      </c>
      <c r="S184" s="170">
        <v>0</v>
      </c>
      <c r="T184" s="171">
        <f t="shared" si="23"/>
        <v>0</v>
      </c>
      <c r="U184" s="227"/>
      <c r="V184" s="227"/>
      <c r="W184" s="227"/>
      <c r="X184" s="227"/>
      <c r="Y184" s="227"/>
      <c r="Z184" s="227"/>
      <c r="AA184" s="227"/>
      <c r="AB184" s="227"/>
      <c r="AC184" s="227"/>
      <c r="AD184" s="227"/>
      <c r="AE184" s="227"/>
      <c r="AR184" s="172" t="s">
        <v>261</v>
      </c>
      <c r="AT184" s="172" t="s">
        <v>173</v>
      </c>
      <c r="AU184" s="172" t="s">
        <v>179</v>
      </c>
      <c r="AY184" s="82" t="s">
        <v>171</v>
      </c>
      <c r="BE184" s="173">
        <f t="shared" si="24"/>
        <v>0</v>
      </c>
      <c r="BF184" s="173">
        <f t="shared" si="25"/>
        <v>0</v>
      </c>
      <c r="BG184" s="173">
        <f t="shared" si="26"/>
        <v>0</v>
      </c>
      <c r="BH184" s="173">
        <f t="shared" si="27"/>
        <v>0</v>
      </c>
      <c r="BI184" s="173">
        <f t="shared" si="28"/>
        <v>0</v>
      </c>
      <c r="BJ184" s="82" t="s">
        <v>179</v>
      </c>
      <c r="BK184" s="173">
        <f t="shared" si="29"/>
        <v>0</v>
      </c>
      <c r="BL184" s="82" t="s">
        <v>261</v>
      </c>
      <c r="BM184" s="172" t="s">
        <v>2839</v>
      </c>
    </row>
    <row r="185" spans="1:65" s="92" customFormat="1" ht="16.5" customHeight="1">
      <c r="A185" s="227"/>
      <c r="B185" s="90"/>
      <c r="C185" s="161" t="s">
        <v>488</v>
      </c>
      <c r="D185" s="161" t="s">
        <v>173</v>
      </c>
      <c r="E185" s="162" t="s">
        <v>2840</v>
      </c>
      <c r="F185" s="163" t="s">
        <v>2841</v>
      </c>
      <c r="G185" s="164" t="s">
        <v>256</v>
      </c>
      <c r="H185" s="165">
        <v>3</v>
      </c>
      <c r="I185" s="75"/>
      <c r="J185" s="166">
        <f t="shared" si="20"/>
        <v>0</v>
      </c>
      <c r="K185" s="163" t="s">
        <v>3</v>
      </c>
      <c r="L185" s="90"/>
      <c r="M185" s="167" t="s">
        <v>3</v>
      </c>
      <c r="N185" s="168" t="s">
        <v>47</v>
      </c>
      <c r="O185" s="169"/>
      <c r="P185" s="170">
        <f t="shared" si="21"/>
        <v>0</v>
      </c>
      <c r="Q185" s="170">
        <v>0.00308</v>
      </c>
      <c r="R185" s="170">
        <f t="shared" si="22"/>
        <v>0.00924</v>
      </c>
      <c r="S185" s="170">
        <v>0</v>
      </c>
      <c r="T185" s="171">
        <f t="shared" si="23"/>
        <v>0</v>
      </c>
      <c r="U185" s="227"/>
      <c r="V185" s="227"/>
      <c r="W185" s="227"/>
      <c r="X185" s="227"/>
      <c r="Y185" s="227"/>
      <c r="Z185" s="227"/>
      <c r="AA185" s="227"/>
      <c r="AB185" s="227"/>
      <c r="AC185" s="227"/>
      <c r="AD185" s="227"/>
      <c r="AE185" s="227"/>
      <c r="AR185" s="172" t="s">
        <v>261</v>
      </c>
      <c r="AT185" s="172" t="s">
        <v>173</v>
      </c>
      <c r="AU185" s="172" t="s">
        <v>179</v>
      </c>
      <c r="AY185" s="82" t="s">
        <v>171</v>
      </c>
      <c r="BE185" s="173">
        <f t="shared" si="24"/>
        <v>0</v>
      </c>
      <c r="BF185" s="173">
        <f t="shared" si="25"/>
        <v>0</v>
      </c>
      <c r="BG185" s="173">
        <f t="shared" si="26"/>
        <v>0</v>
      </c>
      <c r="BH185" s="173">
        <f t="shared" si="27"/>
        <v>0</v>
      </c>
      <c r="BI185" s="173">
        <f t="shared" si="28"/>
        <v>0</v>
      </c>
      <c r="BJ185" s="82" t="s">
        <v>179</v>
      </c>
      <c r="BK185" s="173">
        <f t="shared" si="29"/>
        <v>0</v>
      </c>
      <c r="BL185" s="82" t="s">
        <v>261</v>
      </c>
      <c r="BM185" s="172" t="s">
        <v>2842</v>
      </c>
    </row>
    <row r="186" spans="1:65" s="92" customFormat="1" ht="16.5" customHeight="1">
      <c r="A186" s="227"/>
      <c r="B186" s="90"/>
      <c r="C186" s="161" t="s">
        <v>492</v>
      </c>
      <c r="D186" s="161" t="s">
        <v>173</v>
      </c>
      <c r="E186" s="162" t="s">
        <v>2843</v>
      </c>
      <c r="F186" s="163" t="s">
        <v>2844</v>
      </c>
      <c r="G186" s="164" t="s">
        <v>256</v>
      </c>
      <c r="H186" s="165">
        <v>22</v>
      </c>
      <c r="I186" s="75"/>
      <c r="J186" s="166">
        <f t="shared" si="20"/>
        <v>0</v>
      </c>
      <c r="K186" s="163" t="s">
        <v>177</v>
      </c>
      <c r="L186" s="90"/>
      <c r="M186" s="167" t="s">
        <v>3</v>
      </c>
      <c r="N186" s="168" t="s">
        <v>47</v>
      </c>
      <c r="O186" s="169"/>
      <c r="P186" s="170">
        <f t="shared" si="21"/>
        <v>0</v>
      </c>
      <c r="Q186" s="170">
        <v>0.00142</v>
      </c>
      <c r="R186" s="170">
        <f t="shared" si="22"/>
        <v>0.03124</v>
      </c>
      <c r="S186" s="170">
        <v>0</v>
      </c>
      <c r="T186" s="171">
        <f t="shared" si="23"/>
        <v>0</v>
      </c>
      <c r="U186" s="227"/>
      <c r="V186" s="227"/>
      <c r="W186" s="227"/>
      <c r="X186" s="227"/>
      <c r="Y186" s="227"/>
      <c r="Z186" s="227"/>
      <c r="AA186" s="227"/>
      <c r="AB186" s="227"/>
      <c r="AC186" s="227"/>
      <c r="AD186" s="227"/>
      <c r="AE186" s="227"/>
      <c r="AR186" s="172" t="s">
        <v>261</v>
      </c>
      <c r="AT186" s="172" t="s">
        <v>173</v>
      </c>
      <c r="AU186" s="172" t="s">
        <v>179</v>
      </c>
      <c r="AY186" s="82" t="s">
        <v>171</v>
      </c>
      <c r="BE186" s="173">
        <f t="shared" si="24"/>
        <v>0</v>
      </c>
      <c r="BF186" s="173">
        <f t="shared" si="25"/>
        <v>0</v>
      </c>
      <c r="BG186" s="173">
        <f t="shared" si="26"/>
        <v>0</v>
      </c>
      <c r="BH186" s="173">
        <f t="shared" si="27"/>
        <v>0</v>
      </c>
      <c r="BI186" s="173">
        <f t="shared" si="28"/>
        <v>0</v>
      </c>
      <c r="BJ186" s="82" t="s">
        <v>179</v>
      </c>
      <c r="BK186" s="173">
        <f t="shared" si="29"/>
        <v>0</v>
      </c>
      <c r="BL186" s="82" t="s">
        <v>261</v>
      </c>
      <c r="BM186" s="172" t="s">
        <v>2845</v>
      </c>
    </row>
    <row r="187" spans="1:65" s="92" customFormat="1" ht="16.5" customHeight="1">
      <c r="A187" s="227"/>
      <c r="B187" s="90"/>
      <c r="C187" s="161" t="s">
        <v>498</v>
      </c>
      <c r="D187" s="161" t="s">
        <v>173</v>
      </c>
      <c r="E187" s="162" t="s">
        <v>2846</v>
      </c>
      <c r="F187" s="163" t="s">
        <v>2847</v>
      </c>
      <c r="G187" s="164" t="s">
        <v>256</v>
      </c>
      <c r="H187" s="165">
        <v>38</v>
      </c>
      <c r="I187" s="75"/>
      <c r="J187" s="166">
        <f t="shared" si="20"/>
        <v>0</v>
      </c>
      <c r="K187" s="163" t="s">
        <v>177</v>
      </c>
      <c r="L187" s="90"/>
      <c r="M187" s="167" t="s">
        <v>3</v>
      </c>
      <c r="N187" s="168" t="s">
        <v>47</v>
      </c>
      <c r="O187" s="169"/>
      <c r="P187" s="170">
        <f t="shared" si="21"/>
        <v>0</v>
      </c>
      <c r="Q187" s="170">
        <v>0.00744</v>
      </c>
      <c r="R187" s="170">
        <f t="shared" si="22"/>
        <v>0.28272</v>
      </c>
      <c r="S187" s="170">
        <v>0</v>
      </c>
      <c r="T187" s="171">
        <f t="shared" si="23"/>
        <v>0</v>
      </c>
      <c r="U187" s="227"/>
      <c r="V187" s="227"/>
      <c r="W187" s="227"/>
      <c r="X187" s="227"/>
      <c r="Y187" s="227"/>
      <c r="Z187" s="227"/>
      <c r="AA187" s="227"/>
      <c r="AB187" s="227"/>
      <c r="AC187" s="227"/>
      <c r="AD187" s="227"/>
      <c r="AE187" s="227"/>
      <c r="AR187" s="172" t="s">
        <v>261</v>
      </c>
      <c r="AT187" s="172" t="s">
        <v>173</v>
      </c>
      <c r="AU187" s="172" t="s">
        <v>179</v>
      </c>
      <c r="AY187" s="82" t="s">
        <v>171</v>
      </c>
      <c r="BE187" s="173">
        <f t="shared" si="24"/>
        <v>0</v>
      </c>
      <c r="BF187" s="173">
        <f t="shared" si="25"/>
        <v>0</v>
      </c>
      <c r="BG187" s="173">
        <f t="shared" si="26"/>
        <v>0</v>
      </c>
      <c r="BH187" s="173">
        <f t="shared" si="27"/>
        <v>0</v>
      </c>
      <c r="BI187" s="173">
        <f t="shared" si="28"/>
        <v>0</v>
      </c>
      <c r="BJ187" s="82" t="s">
        <v>179</v>
      </c>
      <c r="BK187" s="173">
        <f t="shared" si="29"/>
        <v>0</v>
      </c>
      <c r="BL187" s="82" t="s">
        <v>261</v>
      </c>
      <c r="BM187" s="172" t="s">
        <v>2848</v>
      </c>
    </row>
    <row r="188" spans="1:65" s="92" customFormat="1" ht="16.5" customHeight="1">
      <c r="A188" s="227"/>
      <c r="B188" s="90"/>
      <c r="C188" s="161" t="s">
        <v>504</v>
      </c>
      <c r="D188" s="161" t="s">
        <v>173</v>
      </c>
      <c r="E188" s="162" t="s">
        <v>2849</v>
      </c>
      <c r="F188" s="163" t="s">
        <v>2850</v>
      </c>
      <c r="G188" s="164" t="s">
        <v>256</v>
      </c>
      <c r="H188" s="165">
        <v>38</v>
      </c>
      <c r="I188" s="75"/>
      <c r="J188" s="166">
        <f t="shared" si="20"/>
        <v>0</v>
      </c>
      <c r="K188" s="163" t="s">
        <v>177</v>
      </c>
      <c r="L188" s="90"/>
      <c r="M188" s="167" t="s">
        <v>3</v>
      </c>
      <c r="N188" s="168" t="s">
        <v>47</v>
      </c>
      <c r="O188" s="169"/>
      <c r="P188" s="170">
        <f t="shared" si="21"/>
        <v>0</v>
      </c>
      <c r="Q188" s="170">
        <v>0.00201</v>
      </c>
      <c r="R188" s="170">
        <f t="shared" si="22"/>
        <v>0.07638</v>
      </c>
      <c r="S188" s="170">
        <v>0</v>
      </c>
      <c r="T188" s="171">
        <f t="shared" si="23"/>
        <v>0</v>
      </c>
      <c r="U188" s="227"/>
      <c r="V188" s="227"/>
      <c r="W188" s="227"/>
      <c r="X188" s="227"/>
      <c r="Y188" s="227"/>
      <c r="Z188" s="227"/>
      <c r="AA188" s="227"/>
      <c r="AB188" s="227"/>
      <c r="AC188" s="227"/>
      <c r="AD188" s="227"/>
      <c r="AE188" s="227"/>
      <c r="AR188" s="172" t="s">
        <v>261</v>
      </c>
      <c r="AT188" s="172" t="s">
        <v>173</v>
      </c>
      <c r="AU188" s="172" t="s">
        <v>179</v>
      </c>
      <c r="AY188" s="82" t="s">
        <v>171</v>
      </c>
      <c r="BE188" s="173">
        <f t="shared" si="24"/>
        <v>0</v>
      </c>
      <c r="BF188" s="173">
        <f t="shared" si="25"/>
        <v>0</v>
      </c>
      <c r="BG188" s="173">
        <f t="shared" si="26"/>
        <v>0</v>
      </c>
      <c r="BH188" s="173">
        <f t="shared" si="27"/>
        <v>0</v>
      </c>
      <c r="BI188" s="173">
        <f t="shared" si="28"/>
        <v>0</v>
      </c>
      <c r="BJ188" s="82" t="s">
        <v>179</v>
      </c>
      <c r="BK188" s="173">
        <f t="shared" si="29"/>
        <v>0</v>
      </c>
      <c r="BL188" s="82" t="s">
        <v>261</v>
      </c>
      <c r="BM188" s="172" t="s">
        <v>2851</v>
      </c>
    </row>
    <row r="189" spans="1:65" s="92" customFormat="1" ht="16.5" customHeight="1">
      <c r="A189" s="227"/>
      <c r="B189" s="90"/>
      <c r="C189" s="161" t="s">
        <v>509</v>
      </c>
      <c r="D189" s="161" t="s">
        <v>173</v>
      </c>
      <c r="E189" s="162" t="s">
        <v>2852</v>
      </c>
      <c r="F189" s="163" t="s">
        <v>2853</v>
      </c>
      <c r="G189" s="164" t="s">
        <v>256</v>
      </c>
      <c r="H189" s="165">
        <v>14</v>
      </c>
      <c r="I189" s="75"/>
      <c r="J189" s="166">
        <f t="shared" si="20"/>
        <v>0</v>
      </c>
      <c r="K189" s="163" t="s">
        <v>177</v>
      </c>
      <c r="L189" s="90"/>
      <c r="M189" s="167" t="s">
        <v>3</v>
      </c>
      <c r="N189" s="168" t="s">
        <v>47</v>
      </c>
      <c r="O189" s="169"/>
      <c r="P189" s="170">
        <f t="shared" si="21"/>
        <v>0</v>
      </c>
      <c r="Q189" s="170">
        <v>0.00145</v>
      </c>
      <c r="R189" s="170">
        <f t="shared" si="22"/>
        <v>0.0203</v>
      </c>
      <c r="S189" s="170">
        <v>0</v>
      </c>
      <c r="T189" s="171">
        <f t="shared" si="23"/>
        <v>0</v>
      </c>
      <c r="U189" s="227"/>
      <c r="V189" s="227"/>
      <c r="W189" s="227"/>
      <c r="X189" s="227"/>
      <c r="Y189" s="227"/>
      <c r="Z189" s="227"/>
      <c r="AA189" s="227"/>
      <c r="AB189" s="227"/>
      <c r="AC189" s="227"/>
      <c r="AD189" s="227"/>
      <c r="AE189" s="227"/>
      <c r="AR189" s="172" t="s">
        <v>261</v>
      </c>
      <c r="AT189" s="172" t="s">
        <v>173</v>
      </c>
      <c r="AU189" s="172" t="s">
        <v>179</v>
      </c>
      <c r="AY189" s="82" t="s">
        <v>171</v>
      </c>
      <c r="BE189" s="173">
        <f t="shared" si="24"/>
        <v>0</v>
      </c>
      <c r="BF189" s="173">
        <f t="shared" si="25"/>
        <v>0</v>
      </c>
      <c r="BG189" s="173">
        <f t="shared" si="26"/>
        <v>0</v>
      </c>
      <c r="BH189" s="173">
        <f t="shared" si="27"/>
        <v>0</v>
      </c>
      <c r="BI189" s="173">
        <f t="shared" si="28"/>
        <v>0</v>
      </c>
      <c r="BJ189" s="82" t="s">
        <v>179</v>
      </c>
      <c r="BK189" s="173">
        <f t="shared" si="29"/>
        <v>0</v>
      </c>
      <c r="BL189" s="82" t="s">
        <v>261</v>
      </c>
      <c r="BM189" s="172" t="s">
        <v>2854</v>
      </c>
    </row>
    <row r="190" spans="1:65" s="92" customFormat="1" ht="16.5" customHeight="1">
      <c r="A190" s="227"/>
      <c r="B190" s="90"/>
      <c r="C190" s="161" t="s">
        <v>514</v>
      </c>
      <c r="D190" s="161" t="s">
        <v>173</v>
      </c>
      <c r="E190" s="162" t="s">
        <v>2855</v>
      </c>
      <c r="F190" s="163" t="s">
        <v>2856</v>
      </c>
      <c r="G190" s="164" t="s">
        <v>256</v>
      </c>
      <c r="H190" s="165">
        <v>15</v>
      </c>
      <c r="I190" s="75"/>
      <c r="J190" s="166">
        <f t="shared" si="20"/>
        <v>0</v>
      </c>
      <c r="K190" s="163" t="s">
        <v>177</v>
      </c>
      <c r="L190" s="90"/>
      <c r="M190" s="167" t="s">
        <v>3</v>
      </c>
      <c r="N190" s="168" t="s">
        <v>47</v>
      </c>
      <c r="O190" s="169"/>
      <c r="P190" s="170">
        <f t="shared" si="21"/>
        <v>0</v>
      </c>
      <c r="Q190" s="170">
        <v>0.00041</v>
      </c>
      <c r="R190" s="170">
        <f t="shared" si="22"/>
        <v>0.00615</v>
      </c>
      <c r="S190" s="170">
        <v>0</v>
      </c>
      <c r="T190" s="171">
        <f t="shared" si="23"/>
        <v>0</v>
      </c>
      <c r="U190" s="227"/>
      <c r="V190" s="227"/>
      <c r="W190" s="227"/>
      <c r="X190" s="227"/>
      <c r="Y190" s="227"/>
      <c r="Z190" s="227"/>
      <c r="AA190" s="227"/>
      <c r="AB190" s="227"/>
      <c r="AC190" s="227"/>
      <c r="AD190" s="227"/>
      <c r="AE190" s="227"/>
      <c r="AR190" s="172" t="s">
        <v>261</v>
      </c>
      <c r="AT190" s="172" t="s">
        <v>173</v>
      </c>
      <c r="AU190" s="172" t="s">
        <v>179</v>
      </c>
      <c r="AY190" s="82" t="s">
        <v>171</v>
      </c>
      <c r="BE190" s="173">
        <f t="shared" si="24"/>
        <v>0</v>
      </c>
      <c r="BF190" s="173">
        <f t="shared" si="25"/>
        <v>0</v>
      </c>
      <c r="BG190" s="173">
        <f t="shared" si="26"/>
        <v>0</v>
      </c>
      <c r="BH190" s="173">
        <f t="shared" si="27"/>
        <v>0</v>
      </c>
      <c r="BI190" s="173">
        <f t="shared" si="28"/>
        <v>0</v>
      </c>
      <c r="BJ190" s="82" t="s">
        <v>179</v>
      </c>
      <c r="BK190" s="173">
        <f t="shared" si="29"/>
        <v>0</v>
      </c>
      <c r="BL190" s="82" t="s">
        <v>261</v>
      </c>
      <c r="BM190" s="172" t="s">
        <v>2857</v>
      </c>
    </row>
    <row r="191" spans="1:65" s="92" customFormat="1" ht="16.5" customHeight="1">
      <c r="A191" s="227"/>
      <c r="B191" s="90"/>
      <c r="C191" s="161" t="s">
        <v>518</v>
      </c>
      <c r="D191" s="161" t="s">
        <v>173</v>
      </c>
      <c r="E191" s="162" t="s">
        <v>2858</v>
      </c>
      <c r="F191" s="163" t="s">
        <v>2859</v>
      </c>
      <c r="G191" s="164" t="s">
        <v>256</v>
      </c>
      <c r="H191" s="165">
        <v>22</v>
      </c>
      <c r="I191" s="75"/>
      <c r="J191" s="166">
        <f t="shared" si="20"/>
        <v>0</v>
      </c>
      <c r="K191" s="163" t="s">
        <v>177</v>
      </c>
      <c r="L191" s="90"/>
      <c r="M191" s="167" t="s">
        <v>3</v>
      </c>
      <c r="N191" s="168" t="s">
        <v>47</v>
      </c>
      <c r="O191" s="169"/>
      <c r="P191" s="170">
        <f t="shared" si="21"/>
        <v>0</v>
      </c>
      <c r="Q191" s="170">
        <v>0.00048</v>
      </c>
      <c r="R191" s="170">
        <f t="shared" si="22"/>
        <v>0.01056</v>
      </c>
      <c r="S191" s="170">
        <v>0</v>
      </c>
      <c r="T191" s="171">
        <f t="shared" si="23"/>
        <v>0</v>
      </c>
      <c r="U191" s="227"/>
      <c r="V191" s="227"/>
      <c r="W191" s="227"/>
      <c r="X191" s="227"/>
      <c r="Y191" s="227"/>
      <c r="Z191" s="227"/>
      <c r="AA191" s="227"/>
      <c r="AB191" s="227"/>
      <c r="AC191" s="227"/>
      <c r="AD191" s="227"/>
      <c r="AE191" s="227"/>
      <c r="AR191" s="172" t="s">
        <v>261</v>
      </c>
      <c r="AT191" s="172" t="s">
        <v>173</v>
      </c>
      <c r="AU191" s="172" t="s">
        <v>179</v>
      </c>
      <c r="AY191" s="82" t="s">
        <v>171</v>
      </c>
      <c r="BE191" s="173">
        <f t="shared" si="24"/>
        <v>0</v>
      </c>
      <c r="BF191" s="173">
        <f t="shared" si="25"/>
        <v>0</v>
      </c>
      <c r="BG191" s="173">
        <f t="shared" si="26"/>
        <v>0</v>
      </c>
      <c r="BH191" s="173">
        <f t="shared" si="27"/>
        <v>0</v>
      </c>
      <c r="BI191" s="173">
        <f t="shared" si="28"/>
        <v>0</v>
      </c>
      <c r="BJ191" s="82" t="s">
        <v>179</v>
      </c>
      <c r="BK191" s="173">
        <f t="shared" si="29"/>
        <v>0</v>
      </c>
      <c r="BL191" s="82" t="s">
        <v>261</v>
      </c>
      <c r="BM191" s="172" t="s">
        <v>2860</v>
      </c>
    </row>
    <row r="192" spans="1:65" s="92" customFormat="1" ht="16.5" customHeight="1">
      <c r="A192" s="227"/>
      <c r="B192" s="90"/>
      <c r="C192" s="161" t="s">
        <v>523</v>
      </c>
      <c r="D192" s="161" t="s">
        <v>173</v>
      </c>
      <c r="E192" s="162" t="s">
        <v>2861</v>
      </c>
      <c r="F192" s="163" t="s">
        <v>2862</v>
      </c>
      <c r="G192" s="164" t="s">
        <v>256</v>
      </c>
      <c r="H192" s="165">
        <v>5</v>
      </c>
      <c r="I192" s="75"/>
      <c r="J192" s="166">
        <f t="shared" si="20"/>
        <v>0</v>
      </c>
      <c r="K192" s="163" t="s">
        <v>177</v>
      </c>
      <c r="L192" s="90"/>
      <c r="M192" s="167" t="s">
        <v>3</v>
      </c>
      <c r="N192" s="168" t="s">
        <v>47</v>
      </c>
      <c r="O192" s="169"/>
      <c r="P192" s="170">
        <f t="shared" si="21"/>
        <v>0</v>
      </c>
      <c r="Q192" s="170">
        <v>0.00224</v>
      </c>
      <c r="R192" s="170">
        <f t="shared" si="22"/>
        <v>0.011199999999999998</v>
      </c>
      <c r="S192" s="170">
        <v>0</v>
      </c>
      <c r="T192" s="171">
        <f t="shared" si="23"/>
        <v>0</v>
      </c>
      <c r="U192" s="227"/>
      <c r="V192" s="227"/>
      <c r="W192" s="227"/>
      <c r="X192" s="227"/>
      <c r="Y192" s="227"/>
      <c r="Z192" s="227"/>
      <c r="AA192" s="227"/>
      <c r="AB192" s="227"/>
      <c r="AC192" s="227"/>
      <c r="AD192" s="227"/>
      <c r="AE192" s="227"/>
      <c r="AR192" s="172" t="s">
        <v>261</v>
      </c>
      <c r="AT192" s="172" t="s">
        <v>173</v>
      </c>
      <c r="AU192" s="172" t="s">
        <v>179</v>
      </c>
      <c r="AY192" s="82" t="s">
        <v>171</v>
      </c>
      <c r="BE192" s="173">
        <f t="shared" si="24"/>
        <v>0</v>
      </c>
      <c r="BF192" s="173">
        <f t="shared" si="25"/>
        <v>0</v>
      </c>
      <c r="BG192" s="173">
        <f t="shared" si="26"/>
        <v>0</v>
      </c>
      <c r="BH192" s="173">
        <f t="shared" si="27"/>
        <v>0</v>
      </c>
      <c r="BI192" s="173">
        <f t="shared" si="28"/>
        <v>0</v>
      </c>
      <c r="BJ192" s="82" t="s">
        <v>179</v>
      </c>
      <c r="BK192" s="173">
        <f t="shared" si="29"/>
        <v>0</v>
      </c>
      <c r="BL192" s="82" t="s">
        <v>261</v>
      </c>
      <c r="BM192" s="172" t="s">
        <v>2863</v>
      </c>
    </row>
    <row r="193" spans="1:65" s="92" customFormat="1" ht="16.5" customHeight="1">
      <c r="A193" s="227"/>
      <c r="B193" s="90"/>
      <c r="C193" s="161" t="s">
        <v>535</v>
      </c>
      <c r="D193" s="161" t="s">
        <v>173</v>
      </c>
      <c r="E193" s="162" t="s">
        <v>2864</v>
      </c>
      <c r="F193" s="163" t="s">
        <v>2865</v>
      </c>
      <c r="G193" s="164" t="s">
        <v>284</v>
      </c>
      <c r="H193" s="165">
        <v>24</v>
      </c>
      <c r="I193" s="75"/>
      <c r="J193" s="166">
        <f t="shared" si="20"/>
        <v>0</v>
      </c>
      <c r="K193" s="163" t="s">
        <v>177</v>
      </c>
      <c r="L193" s="90"/>
      <c r="M193" s="167" t="s">
        <v>3</v>
      </c>
      <c r="N193" s="168" t="s">
        <v>47</v>
      </c>
      <c r="O193" s="169"/>
      <c r="P193" s="170">
        <f t="shared" si="21"/>
        <v>0</v>
      </c>
      <c r="Q193" s="170">
        <v>0</v>
      </c>
      <c r="R193" s="170">
        <f t="shared" si="22"/>
        <v>0</v>
      </c>
      <c r="S193" s="170">
        <v>0</v>
      </c>
      <c r="T193" s="171">
        <f t="shared" si="23"/>
        <v>0</v>
      </c>
      <c r="U193" s="227"/>
      <c r="V193" s="227"/>
      <c r="W193" s="227"/>
      <c r="X193" s="227"/>
      <c r="Y193" s="227"/>
      <c r="Z193" s="227"/>
      <c r="AA193" s="227"/>
      <c r="AB193" s="227"/>
      <c r="AC193" s="227"/>
      <c r="AD193" s="227"/>
      <c r="AE193" s="227"/>
      <c r="AR193" s="172" t="s">
        <v>261</v>
      </c>
      <c r="AT193" s="172" t="s">
        <v>173</v>
      </c>
      <c r="AU193" s="172" t="s">
        <v>179</v>
      </c>
      <c r="AY193" s="82" t="s">
        <v>171</v>
      </c>
      <c r="BE193" s="173">
        <f t="shared" si="24"/>
        <v>0</v>
      </c>
      <c r="BF193" s="173">
        <f t="shared" si="25"/>
        <v>0</v>
      </c>
      <c r="BG193" s="173">
        <f t="shared" si="26"/>
        <v>0</v>
      </c>
      <c r="BH193" s="173">
        <f t="shared" si="27"/>
        <v>0</v>
      </c>
      <c r="BI193" s="173">
        <f t="shared" si="28"/>
        <v>0</v>
      </c>
      <c r="BJ193" s="82" t="s">
        <v>179</v>
      </c>
      <c r="BK193" s="173">
        <f t="shared" si="29"/>
        <v>0</v>
      </c>
      <c r="BL193" s="82" t="s">
        <v>261</v>
      </c>
      <c r="BM193" s="172" t="s">
        <v>2866</v>
      </c>
    </row>
    <row r="194" spans="1:65" s="92" customFormat="1" ht="16.5" customHeight="1">
      <c r="A194" s="227"/>
      <c r="B194" s="90"/>
      <c r="C194" s="161" t="s">
        <v>541</v>
      </c>
      <c r="D194" s="161" t="s">
        <v>173</v>
      </c>
      <c r="E194" s="162" t="s">
        <v>2867</v>
      </c>
      <c r="F194" s="163" t="s">
        <v>2868</v>
      </c>
      <c r="G194" s="164" t="s">
        <v>284</v>
      </c>
      <c r="H194" s="165">
        <v>7</v>
      </c>
      <c r="I194" s="75"/>
      <c r="J194" s="166">
        <f t="shared" si="20"/>
        <v>0</v>
      </c>
      <c r="K194" s="163" t="s">
        <v>177</v>
      </c>
      <c r="L194" s="90"/>
      <c r="M194" s="167" t="s">
        <v>3</v>
      </c>
      <c r="N194" s="168" t="s">
        <v>47</v>
      </c>
      <c r="O194" s="169"/>
      <c r="P194" s="170">
        <f t="shared" si="21"/>
        <v>0</v>
      </c>
      <c r="Q194" s="170">
        <v>0</v>
      </c>
      <c r="R194" s="170">
        <f t="shared" si="22"/>
        <v>0</v>
      </c>
      <c r="S194" s="170">
        <v>0</v>
      </c>
      <c r="T194" s="171">
        <f t="shared" si="23"/>
        <v>0</v>
      </c>
      <c r="U194" s="227"/>
      <c r="V194" s="227"/>
      <c r="W194" s="227"/>
      <c r="X194" s="227"/>
      <c r="Y194" s="227"/>
      <c r="Z194" s="227"/>
      <c r="AA194" s="227"/>
      <c r="AB194" s="227"/>
      <c r="AC194" s="227"/>
      <c r="AD194" s="227"/>
      <c r="AE194" s="227"/>
      <c r="AR194" s="172" t="s">
        <v>261</v>
      </c>
      <c r="AT194" s="172" t="s">
        <v>173</v>
      </c>
      <c r="AU194" s="172" t="s">
        <v>179</v>
      </c>
      <c r="AY194" s="82" t="s">
        <v>171</v>
      </c>
      <c r="BE194" s="173">
        <f t="shared" si="24"/>
        <v>0</v>
      </c>
      <c r="BF194" s="173">
        <f t="shared" si="25"/>
        <v>0</v>
      </c>
      <c r="BG194" s="173">
        <f t="shared" si="26"/>
        <v>0</v>
      </c>
      <c r="BH194" s="173">
        <f t="shared" si="27"/>
        <v>0</v>
      </c>
      <c r="BI194" s="173">
        <f t="shared" si="28"/>
        <v>0</v>
      </c>
      <c r="BJ194" s="82" t="s">
        <v>179</v>
      </c>
      <c r="BK194" s="173">
        <f t="shared" si="29"/>
        <v>0</v>
      </c>
      <c r="BL194" s="82" t="s">
        <v>261</v>
      </c>
      <c r="BM194" s="172" t="s">
        <v>2869</v>
      </c>
    </row>
    <row r="195" spans="1:65" s="92" customFormat="1" ht="16.5" customHeight="1">
      <c r="A195" s="227"/>
      <c r="B195" s="90"/>
      <c r="C195" s="161" t="s">
        <v>550</v>
      </c>
      <c r="D195" s="161" t="s">
        <v>173</v>
      </c>
      <c r="E195" s="162" t="s">
        <v>2870</v>
      </c>
      <c r="F195" s="163" t="s">
        <v>2871</v>
      </c>
      <c r="G195" s="164" t="s">
        <v>284</v>
      </c>
      <c r="H195" s="165">
        <v>1</v>
      </c>
      <c r="I195" s="75"/>
      <c r="J195" s="166">
        <f t="shared" si="20"/>
        <v>0</v>
      </c>
      <c r="K195" s="163" t="s">
        <v>177</v>
      </c>
      <c r="L195" s="90"/>
      <c r="M195" s="167" t="s">
        <v>3</v>
      </c>
      <c r="N195" s="168" t="s">
        <v>47</v>
      </c>
      <c r="O195" s="169"/>
      <c r="P195" s="170">
        <f t="shared" si="21"/>
        <v>0</v>
      </c>
      <c r="Q195" s="170">
        <v>0.00148</v>
      </c>
      <c r="R195" s="170">
        <f t="shared" si="22"/>
        <v>0.00148</v>
      </c>
      <c r="S195" s="170">
        <v>0</v>
      </c>
      <c r="T195" s="171">
        <f t="shared" si="23"/>
        <v>0</v>
      </c>
      <c r="U195" s="227"/>
      <c r="V195" s="227"/>
      <c r="W195" s="227"/>
      <c r="X195" s="227"/>
      <c r="Y195" s="227"/>
      <c r="Z195" s="227"/>
      <c r="AA195" s="227"/>
      <c r="AB195" s="227"/>
      <c r="AC195" s="227"/>
      <c r="AD195" s="227"/>
      <c r="AE195" s="227"/>
      <c r="AR195" s="172" t="s">
        <v>261</v>
      </c>
      <c r="AT195" s="172" t="s">
        <v>173</v>
      </c>
      <c r="AU195" s="172" t="s">
        <v>179</v>
      </c>
      <c r="AY195" s="82" t="s">
        <v>171</v>
      </c>
      <c r="BE195" s="173">
        <f t="shared" si="24"/>
        <v>0</v>
      </c>
      <c r="BF195" s="173">
        <f t="shared" si="25"/>
        <v>0</v>
      </c>
      <c r="BG195" s="173">
        <f t="shared" si="26"/>
        <v>0</v>
      </c>
      <c r="BH195" s="173">
        <f t="shared" si="27"/>
        <v>0</v>
      </c>
      <c r="BI195" s="173">
        <f t="shared" si="28"/>
        <v>0</v>
      </c>
      <c r="BJ195" s="82" t="s">
        <v>179</v>
      </c>
      <c r="BK195" s="173">
        <f t="shared" si="29"/>
        <v>0</v>
      </c>
      <c r="BL195" s="82" t="s">
        <v>261</v>
      </c>
      <c r="BM195" s="172" t="s">
        <v>2872</v>
      </c>
    </row>
    <row r="196" spans="1:65" s="92" customFormat="1" ht="16.5" customHeight="1">
      <c r="A196" s="227"/>
      <c r="B196" s="90"/>
      <c r="C196" s="161" t="s">
        <v>566</v>
      </c>
      <c r="D196" s="161" t="s">
        <v>173</v>
      </c>
      <c r="E196" s="162" t="s">
        <v>2873</v>
      </c>
      <c r="F196" s="163" t="s">
        <v>2874</v>
      </c>
      <c r="G196" s="164" t="s">
        <v>284</v>
      </c>
      <c r="H196" s="165">
        <v>4</v>
      </c>
      <c r="I196" s="75"/>
      <c r="J196" s="166">
        <f t="shared" si="20"/>
        <v>0</v>
      </c>
      <c r="K196" s="163" t="s">
        <v>177</v>
      </c>
      <c r="L196" s="90"/>
      <c r="M196" s="167" t="s">
        <v>3</v>
      </c>
      <c r="N196" s="168" t="s">
        <v>47</v>
      </c>
      <c r="O196" s="169"/>
      <c r="P196" s="170">
        <f t="shared" si="21"/>
        <v>0</v>
      </c>
      <c r="Q196" s="170">
        <v>0.00034</v>
      </c>
      <c r="R196" s="170">
        <f t="shared" si="22"/>
        <v>0.00136</v>
      </c>
      <c r="S196" s="170">
        <v>0</v>
      </c>
      <c r="T196" s="171">
        <f t="shared" si="23"/>
        <v>0</v>
      </c>
      <c r="U196" s="227"/>
      <c r="V196" s="227"/>
      <c r="W196" s="227"/>
      <c r="X196" s="227"/>
      <c r="Y196" s="227"/>
      <c r="Z196" s="227"/>
      <c r="AA196" s="227"/>
      <c r="AB196" s="227"/>
      <c r="AC196" s="227"/>
      <c r="AD196" s="227"/>
      <c r="AE196" s="227"/>
      <c r="AR196" s="172" t="s">
        <v>261</v>
      </c>
      <c r="AT196" s="172" t="s">
        <v>173</v>
      </c>
      <c r="AU196" s="172" t="s">
        <v>179</v>
      </c>
      <c r="AY196" s="82" t="s">
        <v>171</v>
      </c>
      <c r="BE196" s="173">
        <f t="shared" si="24"/>
        <v>0</v>
      </c>
      <c r="BF196" s="173">
        <f t="shared" si="25"/>
        <v>0</v>
      </c>
      <c r="BG196" s="173">
        <f t="shared" si="26"/>
        <v>0</v>
      </c>
      <c r="BH196" s="173">
        <f t="shared" si="27"/>
        <v>0</v>
      </c>
      <c r="BI196" s="173">
        <f t="shared" si="28"/>
        <v>0</v>
      </c>
      <c r="BJ196" s="82" t="s">
        <v>179</v>
      </c>
      <c r="BK196" s="173">
        <f t="shared" si="29"/>
        <v>0</v>
      </c>
      <c r="BL196" s="82" t="s">
        <v>261</v>
      </c>
      <c r="BM196" s="172" t="s">
        <v>2875</v>
      </c>
    </row>
    <row r="197" spans="1:65" s="92" customFormat="1" ht="24">
      <c r="A197" s="227"/>
      <c r="B197" s="90"/>
      <c r="C197" s="161" t="s">
        <v>574</v>
      </c>
      <c r="D197" s="161" t="s">
        <v>173</v>
      </c>
      <c r="E197" s="162" t="s">
        <v>2876</v>
      </c>
      <c r="F197" s="163" t="s">
        <v>2877</v>
      </c>
      <c r="G197" s="164" t="s">
        <v>284</v>
      </c>
      <c r="H197" s="165">
        <v>1</v>
      </c>
      <c r="I197" s="75"/>
      <c r="J197" s="166">
        <f t="shared" si="20"/>
        <v>0</v>
      </c>
      <c r="K197" s="163" t="s">
        <v>3</v>
      </c>
      <c r="L197" s="90"/>
      <c r="M197" s="167" t="s">
        <v>3</v>
      </c>
      <c r="N197" s="168" t="s">
        <v>47</v>
      </c>
      <c r="O197" s="169"/>
      <c r="P197" s="170">
        <f t="shared" si="21"/>
        <v>0</v>
      </c>
      <c r="Q197" s="170">
        <v>0.0005</v>
      </c>
      <c r="R197" s="170">
        <f t="shared" si="22"/>
        <v>0.0005</v>
      </c>
      <c r="S197" s="170">
        <v>0</v>
      </c>
      <c r="T197" s="171">
        <f t="shared" si="23"/>
        <v>0</v>
      </c>
      <c r="U197" s="227"/>
      <c r="V197" s="227"/>
      <c r="W197" s="227"/>
      <c r="X197" s="227"/>
      <c r="Y197" s="227"/>
      <c r="Z197" s="227"/>
      <c r="AA197" s="227"/>
      <c r="AB197" s="227"/>
      <c r="AC197" s="227"/>
      <c r="AD197" s="227"/>
      <c r="AE197" s="227"/>
      <c r="AR197" s="172" t="s">
        <v>261</v>
      </c>
      <c r="AT197" s="172" t="s">
        <v>173</v>
      </c>
      <c r="AU197" s="172" t="s">
        <v>179</v>
      </c>
      <c r="AY197" s="82" t="s">
        <v>171</v>
      </c>
      <c r="BE197" s="173">
        <f t="shared" si="24"/>
        <v>0</v>
      </c>
      <c r="BF197" s="173">
        <f t="shared" si="25"/>
        <v>0</v>
      </c>
      <c r="BG197" s="173">
        <f t="shared" si="26"/>
        <v>0</v>
      </c>
      <c r="BH197" s="173">
        <f t="shared" si="27"/>
        <v>0</v>
      </c>
      <c r="BI197" s="173">
        <f t="shared" si="28"/>
        <v>0</v>
      </c>
      <c r="BJ197" s="82" t="s">
        <v>179</v>
      </c>
      <c r="BK197" s="173">
        <f t="shared" si="29"/>
        <v>0</v>
      </c>
      <c r="BL197" s="82" t="s">
        <v>261</v>
      </c>
      <c r="BM197" s="172" t="s">
        <v>2878</v>
      </c>
    </row>
    <row r="198" spans="1:65" s="92" customFormat="1" ht="16.5" customHeight="1">
      <c r="A198" s="227"/>
      <c r="B198" s="90"/>
      <c r="C198" s="161" t="s">
        <v>584</v>
      </c>
      <c r="D198" s="161" t="s">
        <v>173</v>
      </c>
      <c r="E198" s="162" t="s">
        <v>2879</v>
      </c>
      <c r="F198" s="163" t="s">
        <v>2880</v>
      </c>
      <c r="G198" s="164" t="s">
        <v>284</v>
      </c>
      <c r="H198" s="165">
        <v>12</v>
      </c>
      <c r="I198" s="75"/>
      <c r="J198" s="166">
        <f t="shared" si="20"/>
        <v>0</v>
      </c>
      <c r="K198" s="163" t="s">
        <v>177</v>
      </c>
      <c r="L198" s="90"/>
      <c r="M198" s="167" t="s">
        <v>3</v>
      </c>
      <c r="N198" s="168" t="s">
        <v>47</v>
      </c>
      <c r="O198" s="169"/>
      <c r="P198" s="170">
        <f t="shared" si="21"/>
        <v>0</v>
      </c>
      <c r="Q198" s="170">
        <v>0.0015</v>
      </c>
      <c r="R198" s="170">
        <f t="shared" si="22"/>
        <v>0.018000000000000002</v>
      </c>
      <c r="S198" s="170">
        <v>0</v>
      </c>
      <c r="T198" s="171">
        <f t="shared" si="23"/>
        <v>0</v>
      </c>
      <c r="U198" s="227"/>
      <c r="V198" s="227"/>
      <c r="W198" s="227"/>
      <c r="X198" s="227"/>
      <c r="Y198" s="227"/>
      <c r="Z198" s="227"/>
      <c r="AA198" s="227"/>
      <c r="AB198" s="227"/>
      <c r="AC198" s="227"/>
      <c r="AD198" s="227"/>
      <c r="AE198" s="227"/>
      <c r="AR198" s="172" t="s">
        <v>261</v>
      </c>
      <c r="AT198" s="172" t="s">
        <v>173</v>
      </c>
      <c r="AU198" s="172" t="s">
        <v>179</v>
      </c>
      <c r="AY198" s="82" t="s">
        <v>171</v>
      </c>
      <c r="BE198" s="173">
        <f t="shared" si="24"/>
        <v>0</v>
      </c>
      <c r="BF198" s="173">
        <f t="shared" si="25"/>
        <v>0</v>
      </c>
      <c r="BG198" s="173">
        <f t="shared" si="26"/>
        <v>0</v>
      </c>
      <c r="BH198" s="173">
        <f t="shared" si="27"/>
        <v>0</v>
      </c>
      <c r="BI198" s="173">
        <f t="shared" si="28"/>
        <v>0</v>
      </c>
      <c r="BJ198" s="82" t="s">
        <v>179</v>
      </c>
      <c r="BK198" s="173">
        <f t="shared" si="29"/>
        <v>0</v>
      </c>
      <c r="BL198" s="82" t="s">
        <v>261</v>
      </c>
      <c r="BM198" s="172" t="s">
        <v>2881</v>
      </c>
    </row>
    <row r="199" spans="1:65" s="92" customFormat="1" ht="16.5" customHeight="1">
      <c r="A199" s="227"/>
      <c r="B199" s="90"/>
      <c r="C199" s="161" t="s">
        <v>594</v>
      </c>
      <c r="D199" s="161" t="s">
        <v>173</v>
      </c>
      <c r="E199" s="162" t="s">
        <v>2882</v>
      </c>
      <c r="F199" s="163" t="s">
        <v>2883</v>
      </c>
      <c r="G199" s="164" t="s">
        <v>284</v>
      </c>
      <c r="H199" s="165">
        <v>3</v>
      </c>
      <c r="I199" s="75"/>
      <c r="J199" s="166">
        <f t="shared" si="20"/>
        <v>0</v>
      </c>
      <c r="K199" s="163" t="s">
        <v>177</v>
      </c>
      <c r="L199" s="90"/>
      <c r="M199" s="167" t="s">
        <v>3</v>
      </c>
      <c r="N199" s="168" t="s">
        <v>47</v>
      </c>
      <c r="O199" s="169"/>
      <c r="P199" s="170">
        <f t="shared" si="21"/>
        <v>0</v>
      </c>
      <c r="Q199" s="170">
        <v>0.00029</v>
      </c>
      <c r="R199" s="170">
        <f t="shared" si="22"/>
        <v>0.00087</v>
      </c>
      <c r="S199" s="170">
        <v>0</v>
      </c>
      <c r="T199" s="171">
        <f t="shared" si="23"/>
        <v>0</v>
      </c>
      <c r="U199" s="227"/>
      <c r="V199" s="227"/>
      <c r="W199" s="227"/>
      <c r="X199" s="227"/>
      <c r="Y199" s="227"/>
      <c r="Z199" s="227"/>
      <c r="AA199" s="227"/>
      <c r="AB199" s="227"/>
      <c r="AC199" s="227"/>
      <c r="AD199" s="227"/>
      <c r="AE199" s="227"/>
      <c r="AR199" s="172" t="s">
        <v>261</v>
      </c>
      <c r="AT199" s="172" t="s">
        <v>173</v>
      </c>
      <c r="AU199" s="172" t="s">
        <v>179</v>
      </c>
      <c r="AY199" s="82" t="s">
        <v>171</v>
      </c>
      <c r="BE199" s="173">
        <f t="shared" si="24"/>
        <v>0</v>
      </c>
      <c r="BF199" s="173">
        <f t="shared" si="25"/>
        <v>0</v>
      </c>
      <c r="BG199" s="173">
        <f t="shared" si="26"/>
        <v>0</v>
      </c>
      <c r="BH199" s="173">
        <f t="shared" si="27"/>
        <v>0</v>
      </c>
      <c r="BI199" s="173">
        <f t="shared" si="28"/>
        <v>0</v>
      </c>
      <c r="BJ199" s="82" t="s">
        <v>179</v>
      </c>
      <c r="BK199" s="173">
        <f t="shared" si="29"/>
        <v>0</v>
      </c>
      <c r="BL199" s="82" t="s">
        <v>261</v>
      </c>
      <c r="BM199" s="172" t="s">
        <v>2884</v>
      </c>
    </row>
    <row r="200" spans="1:65" s="92" customFormat="1" ht="16.5" customHeight="1">
      <c r="A200" s="227"/>
      <c r="B200" s="90"/>
      <c r="C200" s="161" t="s">
        <v>598</v>
      </c>
      <c r="D200" s="161" t="s">
        <v>173</v>
      </c>
      <c r="E200" s="162" t="s">
        <v>2885</v>
      </c>
      <c r="F200" s="163" t="s">
        <v>2886</v>
      </c>
      <c r="G200" s="164" t="s">
        <v>256</v>
      </c>
      <c r="H200" s="165">
        <v>341</v>
      </c>
      <c r="I200" s="75"/>
      <c r="J200" s="166">
        <f t="shared" si="20"/>
        <v>0</v>
      </c>
      <c r="K200" s="163" t="s">
        <v>177</v>
      </c>
      <c r="L200" s="90"/>
      <c r="M200" s="167" t="s">
        <v>3</v>
      </c>
      <c r="N200" s="168" t="s">
        <v>47</v>
      </c>
      <c r="O200" s="169"/>
      <c r="P200" s="170">
        <f t="shared" si="21"/>
        <v>0</v>
      </c>
      <c r="Q200" s="170">
        <v>0</v>
      </c>
      <c r="R200" s="170">
        <f t="shared" si="22"/>
        <v>0</v>
      </c>
      <c r="S200" s="170">
        <v>0</v>
      </c>
      <c r="T200" s="171">
        <f t="shared" si="23"/>
        <v>0</v>
      </c>
      <c r="U200" s="227"/>
      <c r="V200" s="227"/>
      <c r="W200" s="227"/>
      <c r="X200" s="227"/>
      <c r="Y200" s="227"/>
      <c r="Z200" s="227"/>
      <c r="AA200" s="227"/>
      <c r="AB200" s="227"/>
      <c r="AC200" s="227"/>
      <c r="AD200" s="227"/>
      <c r="AE200" s="227"/>
      <c r="AR200" s="172" t="s">
        <v>261</v>
      </c>
      <c r="AT200" s="172" t="s">
        <v>173</v>
      </c>
      <c r="AU200" s="172" t="s">
        <v>179</v>
      </c>
      <c r="AY200" s="82" t="s">
        <v>171</v>
      </c>
      <c r="BE200" s="173">
        <f t="shared" si="24"/>
        <v>0</v>
      </c>
      <c r="BF200" s="173">
        <f t="shared" si="25"/>
        <v>0</v>
      </c>
      <c r="BG200" s="173">
        <f t="shared" si="26"/>
        <v>0</v>
      </c>
      <c r="BH200" s="173">
        <f t="shared" si="27"/>
        <v>0</v>
      </c>
      <c r="BI200" s="173">
        <f t="shared" si="28"/>
        <v>0</v>
      </c>
      <c r="BJ200" s="82" t="s">
        <v>179</v>
      </c>
      <c r="BK200" s="173">
        <f t="shared" si="29"/>
        <v>0</v>
      </c>
      <c r="BL200" s="82" t="s">
        <v>261</v>
      </c>
      <c r="BM200" s="172" t="s">
        <v>2887</v>
      </c>
    </row>
    <row r="201" spans="1:65" s="92" customFormat="1" ht="16.5" customHeight="1">
      <c r="A201" s="227"/>
      <c r="B201" s="90"/>
      <c r="C201" s="161" t="s">
        <v>603</v>
      </c>
      <c r="D201" s="161" t="s">
        <v>173</v>
      </c>
      <c r="E201" s="162" t="s">
        <v>2888</v>
      </c>
      <c r="F201" s="163" t="s">
        <v>2889</v>
      </c>
      <c r="G201" s="164" t="s">
        <v>256</v>
      </c>
      <c r="H201" s="165">
        <v>45</v>
      </c>
      <c r="I201" s="75"/>
      <c r="J201" s="166">
        <f t="shared" si="20"/>
        <v>0</v>
      </c>
      <c r="K201" s="163" t="s">
        <v>177</v>
      </c>
      <c r="L201" s="90"/>
      <c r="M201" s="167" t="s">
        <v>3</v>
      </c>
      <c r="N201" s="168" t="s">
        <v>47</v>
      </c>
      <c r="O201" s="169"/>
      <c r="P201" s="170">
        <f t="shared" si="21"/>
        <v>0</v>
      </c>
      <c r="Q201" s="170">
        <v>0</v>
      </c>
      <c r="R201" s="170">
        <f t="shared" si="22"/>
        <v>0</v>
      </c>
      <c r="S201" s="170">
        <v>0</v>
      </c>
      <c r="T201" s="171">
        <f t="shared" si="23"/>
        <v>0</v>
      </c>
      <c r="U201" s="227"/>
      <c r="V201" s="227"/>
      <c r="W201" s="227"/>
      <c r="X201" s="227"/>
      <c r="Y201" s="227"/>
      <c r="Z201" s="227"/>
      <c r="AA201" s="227"/>
      <c r="AB201" s="227"/>
      <c r="AC201" s="227"/>
      <c r="AD201" s="227"/>
      <c r="AE201" s="227"/>
      <c r="AR201" s="172" t="s">
        <v>261</v>
      </c>
      <c r="AT201" s="172" t="s">
        <v>173</v>
      </c>
      <c r="AU201" s="172" t="s">
        <v>179</v>
      </c>
      <c r="AY201" s="82" t="s">
        <v>171</v>
      </c>
      <c r="BE201" s="173">
        <f t="shared" si="24"/>
        <v>0</v>
      </c>
      <c r="BF201" s="173">
        <f t="shared" si="25"/>
        <v>0</v>
      </c>
      <c r="BG201" s="173">
        <f t="shared" si="26"/>
        <v>0</v>
      </c>
      <c r="BH201" s="173">
        <f t="shared" si="27"/>
        <v>0</v>
      </c>
      <c r="BI201" s="173">
        <f t="shared" si="28"/>
        <v>0</v>
      </c>
      <c r="BJ201" s="82" t="s">
        <v>179</v>
      </c>
      <c r="BK201" s="173">
        <f t="shared" si="29"/>
        <v>0</v>
      </c>
      <c r="BL201" s="82" t="s">
        <v>261</v>
      </c>
      <c r="BM201" s="172" t="s">
        <v>2890</v>
      </c>
    </row>
    <row r="202" spans="1:65" s="92" customFormat="1" ht="24">
      <c r="A202" s="227"/>
      <c r="B202" s="90"/>
      <c r="C202" s="161" t="s">
        <v>978</v>
      </c>
      <c r="D202" s="161" t="s">
        <v>173</v>
      </c>
      <c r="E202" s="162" t="s">
        <v>2891</v>
      </c>
      <c r="F202" s="163" t="s">
        <v>2892</v>
      </c>
      <c r="G202" s="164" t="s">
        <v>222</v>
      </c>
      <c r="H202" s="165">
        <v>0.757</v>
      </c>
      <c r="I202" s="75"/>
      <c r="J202" s="166">
        <f t="shared" si="20"/>
        <v>0</v>
      </c>
      <c r="K202" s="163" t="s">
        <v>177</v>
      </c>
      <c r="L202" s="90"/>
      <c r="M202" s="167" t="s">
        <v>3</v>
      </c>
      <c r="N202" s="168" t="s">
        <v>47</v>
      </c>
      <c r="O202" s="169"/>
      <c r="P202" s="170">
        <f t="shared" si="21"/>
        <v>0</v>
      </c>
      <c r="Q202" s="170">
        <v>0</v>
      </c>
      <c r="R202" s="170">
        <f t="shared" si="22"/>
        <v>0</v>
      </c>
      <c r="S202" s="170">
        <v>0</v>
      </c>
      <c r="T202" s="171">
        <f t="shared" si="23"/>
        <v>0</v>
      </c>
      <c r="U202" s="227"/>
      <c r="V202" s="227"/>
      <c r="W202" s="227"/>
      <c r="X202" s="227"/>
      <c r="Y202" s="227"/>
      <c r="Z202" s="227"/>
      <c r="AA202" s="227"/>
      <c r="AB202" s="227"/>
      <c r="AC202" s="227"/>
      <c r="AD202" s="227"/>
      <c r="AE202" s="227"/>
      <c r="AR202" s="172" t="s">
        <v>261</v>
      </c>
      <c r="AT202" s="172" t="s">
        <v>173</v>
      </c>
      <c r="AU202" s="172" t="s">
        <v>179</v>
      </c>
      <c r="AY202" s="82" t="s">
        <v>171</v>
      </c>
      <c r="BE202" s="173">
        <f t="shared" si="24"/>
        <v>0</v>
      </c>
      <c r="BF202" s="173">
        <f t="shared" si="25"/>
        <v>0</v>
      </c>
      <c r="BG202" s="173">
        <f t="shared" si="26"/>
        <v>0</v>
      </c>
      <c r="BH202" s="173">
        <f t="shared" si="27"/>
        <v>0</v>
      </c>
      <c r="BI202" s="173">
        <f t="shared" si="28"/>
        <v>0</v>
      </c>
      <c r="BJ202" s="82" t="s">
        <v>179</v>
      </c>
      <c r="BK202" s="173">
        <f t="shared" si="29"/>
        <v>0</v>
      </c>
      <c r="BL202" s="82" t="s">
        <v>261</v>
      </c>
      <c r="BM202" s="172" t="s">
        <v>2893</v>
      </c>
    </row>
    <row r="203" spans="2:63" s="148" customFormat="1" ht="22.9" customHeight="1">
      <c r="B203" s="149"/>
      <c r="D203" s="150" t="s">
        <v>74</v>
      </c>
      <c r="E203" s="159" t="s">
        <v>2894</v>
      </c>
      <c r="F203" s="159" t="s">
        <v>2895</v>
      </c>
      <c r="J203" s="160">
        <f>BK203</f>
        <v>0</v>
      </c>
      <c r="L203" s="149"/>
      <c r="M203" s="153"/>
      <c r="N203" s="154"/>
      <c r="O203" s="154"/>
      <c r="P203" s="155">
        <f>SUM(P204:P228)</f>
        <v>0</v>
      </c>
      <c r="Q203" s="154"/>
      <c r="R203" s="155">
        <f>SUM(R204:R228)</f>
        <v>0.52121</v>
      </c>
      <c r="S203" s="154"/>
      <c r="T203" s="156">
        <f>SUM(T204:T228)</f>
        <v>0</v>
      </c>
      <c r="AR203" s="150" t="s">
        <v>179</v>
      </c>
      <c r="AT203" s="157" t="s">
        <v>74</v>
      </c>
      <c r="AU203" s="157" t="s">
        <v>83</v>
      </c>
      <c r="AY203" s="150" t="s">
        <v>171</v>
      </c>
      <c r="BK203" s="158">
        <f>SUM(BK204:BK228)</f>
        <v>0</v>
      </c>
    </row>
    <row r="204" spans="1:65" s="92" customFormat="1" ht="21.75" customHeight="1">
      <c r="A204" s="227"/>
      <c r="B204" s="90"/>
      <c r="C204" s="161" t="s">
        <v>621</v>
      </c>
      <c r="D204" s="161" t="s">
        <v>173</v>
      </c>
      <c r="E204" s="162" t="s">
        <v>2896</v>
      </c>
      <c r="F204" s="163" t="s">
        <v>2897</v>
      </c>
      <c r="G204" s="164" t="s">
        <v>256</v>
      </c>
      <c r="H204" s="165">
        <v>178</v>
      </c>
      <c r="I204" s="75"/>
      <c r="J204" s="166">
        <f aca="true" t="shared" si="30" ref="J204:J228">ROUND(I204*H204,2)</f>
        <v>0</v>
      </c>
      <c r="K204" s="163" t="s">
        <v>3</v>
      </c>
      <c r="L204" s="90"/>
      <c r="M204" s="167" t="s">
        <v>3</v>
      </c>
      <c r="N204" s="168" t="s">
        <v>47</v>
      </c>
      <c r="O204" s="169"/>
      <c r="P204" s="170">
        <f aca="true" t="shared" si="31" ref="P204:P228">O204*H204</f>
        <v>0</v>
      </c>
      <c r="Q204" s="170">
        <v>0.00084</v>
      </c>
      <c r="R204" s="170">
        <f aca="true" t="shared" si="32" ref="R204:R228">Q204*H204</f>
        <v>0.14952000000000001</v>
      </c>
      <c r="S204" s="170">
        <v>0</v>
      </c>
      <c r="T204" s="171">
        <f aca="true" t="shared" si="33" ref="T204:T228">S204*H204</f>
        <v>0</v>
      </c>
      <c r="U204" s="227"/>
      <c r="V204" s="227"/>
      <c r="W204" s="227"/>
      <c r="X204" s="227"/>
      <c r="Y204" s="227"/>
      <c r="Z204" s="227"/>
      <c r="AA204" s="227"/>
      <c r="AB204" s="227"/>
      <c r="AC204" s="227"/>
      <c r="AD204" s="227"/>
      <c r="AE204" s="227"/>
      <c r="AR204" s="172" t="s">
        <v>261</v>
      </c>
      <c r="AT204" s="172" t="s">
        <v>173</v>
      </c>
      <c r="AU204" s="172" t="s">
        <v>179</v>
      </c>
      <c r="AY204" s="82" t="s">
        <v>171</v>
      </c>
      <c r="BE204" s="173">
        <f aca="true" t="shared" si="34" ref="BE204:BE228">IF(N204="základní",J204,0)</f>
        <v>0</v>
      </c>
      <c r="BF204" s="173">
        <f aca="true" t="shared" si="35" ref="BF204:BF228">IF(N204="snížená",J204,0)</f>
        <v>0</v>
      </c>
      <c r="BG204" s="173">
        <f aca="true" t="shared" si="36" ref="BG204:BG228">IF(N204="zákl. přenesená",J204,0)</f>
        <v>0</v>
      </c>
      <c r="BH204" s="173">
        <f aca="true" t="shared" si="37" ref="BH204:BH228">IF(N204="sníž. přenesená",J204,0)</f>
        <v>0</v>
      </c>
      <c r="BI204" s="173">
        <f aca="true" t="shared" si="38" ref="BI204:BI228">IF(N204="nulová",J204,0)</f>
        <v>0</v>
      </c>
      <c r="BJ204" s="82" t="s">
        <v>179</v>
      </c>
      <c r="BK204" s="173">
        <f aca="true" t="shared" si="39" ref="BK204:BK228">ROUND(I204*H204,2)</f>
        <v>0</v>
      </c>
      <c r="BL204" s="82" t="s">
        <v>261</v>
      </c>
      <c r="BM204" s="172" t="s">
        <v>2898</v>
      </c>
    </row>
    <row r="205" spans="1:65" s="92" customFormat="1" ht="21.75" customHeight="1">
      <c r="A205" s="227"/>
      <c r="B205" s="90"/>
      <c r="C205" s="161" t="s">
        <v>627</v>
      </c>
      <c r="D205" s="161" t="s">
        <v>173</v>
      </c>
      <c r="E205" s="162" t="s">
        <v>2899</v>
      </c>
      <c r="F205" s="163" t="s">
        <v>2900</v>
      </c>
      <c r="G205" s="164" t="s">
        <v>256</v>
      </c>
      <c r="H205" s="165">
        <v>97</v>
      </c>
      <c r="I205" s="75"/>
      <c r="J205" s="166">
        <f t="shared" si="30"/>
        <v>0</v>
      </c>
      <c r="K205" s="163" t="s">
        <v>3</v>
      </c>
      <c r="L205" s="90"/>
      <c r="M205" s="167" t="s">
        <v>3</v>
      </c>
      <c r="N205" s="168" t="s">
        <v>47</v>
      </c>
      <c r="O205" s="169"/>
      <c r="P205" s="170">
        <f t="shared" si="31"/>
        <v>0</v>
      </c>
      <c r="Q205" s="170">
        <v>0.00098</v>
      </c>
      <c r="R205" s="170">
        <f t="shared" si="32"/>
        <v>0.09505999999999999</v>
      </c>
      <c r="S205" s="170">
        <v>0</v>
      </c>
      <c r="T205" s="171">
        <f t="shared" si="33"/>
        <v>0</v>
      </c>
      <c r="U205" s="227"/>
      <c r="V205" s="227"/>
      <c r="W205" s="227"/>
      <c r="X205" s="227"/>
      <c r="Y205" s="227"/>
      <c r="Z205" s="227"/>
      <c r="AA205" s="227"/>
      <c r="AB205" s="227"/>
      <c r="AC205" s="227"/>
      <c r="AD205" s="227"/>
      <c r="AE205" s="227"/>
      <c r="AR205" s="172" t="s">
        <v>261</v>
      </c>
      <c r="AT205" s="172" t="s">
        <v>173</v>
      </c>
      <c r="AU205" s="172" t="s">
        <v>179</v>
      </c>
      <c r="AY205" s="82" t="s">
        <v>171</v>
      </c>
      <c r="BE205" s="173">
        <f t="shared" si="34"/>
        <v>0</v>
      </c>
      <c r="BF205" s="173">
        <f t="shared" si="35"/>
        <v>0</v>
      </c>
      <c r="BG205" s="173">
        <f t="shared" si="36"/>
        <v>0</v>
      </c>
      <c r="BH205" s="173">
        <f t="shared" si="37"/>
        <v>0</v>
      </c>
      <c r="BI205" s="173">
        <f t="shared" si="38"/>
        <v>0</v>
      </c>
      <c r="BJ205" s="82" t="s">
        <v>179</v>
      </c>
      <c r="BK205" s="173">
        <f t="shared" si="39"/>
        <v>0</v>
      </c>
      <c r="BL205" s="82" t="s">
        <v>261</v>
      </c>
      <c r="BM205" s="172" t="s">
        <v>2901</v>
      </c>
    </row>
    <row r="206" spans="1:65" s="92" customFormat="1" ht="21.75" customHeight="1">
      <c r="A206" s="227"/>
      <c r="B206" s="90"/>
      <c r="C206" s="161" t="s">
        <v>631</v>
      </c>
      <c r="D206" s="161" t="s">
        <v>173</v>
      </c>
      <c r="E206" s="162" t="s">
        <v>2902</v>
      </c>
      <c r="F206" s="163" t="s">
        <v>2903</v>
      </c>
      <c r="G206" s="164" t="s">
        <v>256</v>
      </c>
      <c r="H206" s="165">
        <v>42</v>
      </c>
      <c r="I206" s="75"/>
      <c r="J206" s="166">
        <f t="shared" si="30"/>
        <v>0</v>
      </c>
      <c r="K206" s="163" t="s">
        <v>3</v>
      </c>
      <c r="L206" s="90"/>
      <c r="M206" s="167" t="s">
        <v>3</v>
      </c>
      <c r="N206" s="168" t="s">
        <v>47</v>
      </c>
      <c r="O206" s="169"/>
      <c r="P206" s="170">
        <f t="shared" si="31"/>
        <v>0</v>
      </c>
      <c r="Q206" s="170">
        <v>0.00126</v>
      </c>
      <c r="R206" s="170">
        <f t="shared" si="32"/>
        <v>0.05292</v>
      </c>
      <c r="S206" s="170">
        <v>0</v>
      </c>
      <c r="T206" s="171">
        <f t="shared" si="33"/>
        <v>0</v>
      </c>
      <c r="U206" s="227"/>
      <c r="V206" s="227"/>
      <c r="W206" s="227"/>
      <c r="X206" s="227"/>
      <c r="Y206" s="227"/>
      <c r="Z206" s="227"/>
      <c r="AA206" s="227"/>
      <c r="AB206" s="227"/>
      <c r="AC206" s="227"/>
      <c r="AD206" s="227"/>
      <c r="AE206" s="227"/>
      <c r="AR206" s="172" t="s">
        <v>261</v>
      </c>
      <c r="AT206" s="172" t="s">
        <v>173</v>
      </c>
      <c r="AU206" s="172" t="s">
        <v>179</v>
      </c>
      <c r="AY206" s="82" t="s">
        <v>171</v>
      </c>
      <c r="BE206" s="173">
        <f t="shared" si="34"/>
        <v>0</v>
      </c>
      <c r="BF206" s="173">
        <f t="shared" si="35"/>
        <v>0</v>
      </c>
      <c r="BG206" s="173">
        <f t="shared" si="36"/>
        <v>0</v>
      </c>
      <c r="BH206" s="173">
        <f t="shared" si="37"/>
        <v>0</v>
      </c>
      <c r="BI206" s="173">
        <f t="shared" si="38"/>
        <v>0</v>
      </c>
      <c r="BJ206" s="82" t="s">
        <v>179</v>
      </c>
      <c r="BK206" s="173">
        <f t="shared" si="39"/>
        <v>0</v>
      </c>
      <c r="BL206" s="82" t="s">
        <v>261</v>
      </c>
      <c r="BM206" s="172" t="s">
        <v>2904</v>
      </c>
    </row>
    <row r="207" spans="1:65" s="92" customFormat="1" ht="21.75" customHeight="1">
      <c r="A207" s="227"/>
      <c r="B207" s="90"/>
      <c r="C207" s="161" t="s">
        <v>635</v>
      </c>
      <c r="D207" s="161" t="s">
        <v>173</v>
      </c>
      <c r="E207" s="162" t="s">
        <v>2905</v>
      </c>
      <c r="F207" s="163" t="s">
        <v>2906</v>
      </c>
      <c r="G207" s="164" t="s">
        <v>256</v>
      </c>
      <c r="H207" s="165">
        <v>74</v>
      </c>
      <c r="I207" s="75"/>
      <c r="J207" s="166">
        <f t="shared" si="30"/>
        <v>0</v>
      </c>
      <c r="K207" s="163" t="s">
        <v>3</v>
      </c>
      <c r="L207" s="90"/>
      <c r="M207" s="167" t="s">
        <v>3</v>
      </c>
      <c r="N207" s="168" t="s">
        <v>47</v>
      </c>
      <c r="O207" s="169"/>
      <c r="P207" s="170">
        <f t="shared" si="31"/>
        <v>0</v>
      </c>
      <c r="Q207" s="170">
        <v>0.00153</v>
      </c>
      <c r="R207" s="170">
        <f t="shared" si="32"/>
        <v>0.11321999999999999</v>
      </c>
      <c r="S207" s="170">
        <v>0</v>
      </c>
      <c r="T207" s="171">
        <f t="shared" si="33"/>
        <v>0</v>
      </c>
      <c r="U207" s="227"/>
      <c r="V207" s="227"/>
      <c r="W207" s="227"/>
      <c r="X207" s="227"/>
      <c r="Y207" s="227"/>
      <c r="Z207" s="227"/>
      <c r="AA207" s="227"/>
      <c r="AB207" s="227"/>
      <c r="AC207" s="227"/>
      <c r="AD207" s="227"/>
      <c r="AE207" s="227"/>
      <c r="AR207" s="172" t="s">
        <v>261</v>
      </c>
      <c r="AT207" s="172" t="s">
        <v>173</v>
      </c>
      <c r="AU207" s="172" t="s">
        <v>179</v>
      </c>
      <c r="AY207" s="82" t="s">
        <v>171</v>
      </c>
      <c r="BE207" s="173">
        <f t="shared" si="34"/>
        <v>0</v>
      </c>
      <c r="BF207" s="173">
        <f t="shared" si="35"/>
        <v>0</v>
      </c>
      <c r="BG207" s="173">
        <f t="shared" si="36"/>
        <v>0</v>
      </c>
      <c r="BH207" s="173">
        <f t="shared" si="37"/>
        <v>0</v>
      </c>
      <c r="BI207" s="173">
        <f t="shared" si="38"/>
        <v>0</v>
      </c>
      <c r="BJ207" s="82" t="s">
        <v>179</v>
      </c>
      <c r="BK207" s="173">
        <f t="shared" si="39"/>
        <v>0</v>
      </c>
      <c r="BL207" s="82" t="s">
        <v>261</v>
      </c>
      <c r="BM207" s="172" t="s">
        <v>2907</v>
      </c>
    </row>
    <row r="208" spans="1:65" s="92" customFormat="1" ht="21.75" customHeight="1">
      <c r="A208" s="227"/>
      <c r="B208" s="90"/>
      <c r="C208" s="161" t="s">
        <v>658</v>
      </c>
      <c r="D208" s="161" t="s">
        <v>173</v>
      </c>
      <c r="E208" s="162" t="s">
        <v>2908</v>
      </c>
      <c r="F208" s="163" t="s">
        <v>2909</v>
      </c>
      <c r="G208" s="164" t="s">
        <v>256</v>
      </c>
      <c r="H208" s="165">
        <v>4</v>
      </c>
      <c r="I208" s="75"/>
      <c r="J208" s="166">
        <f t="shared" si="30"/>
        <v>0</v>
      </c>
      <c r="K208" s="163" t="s">
        <v>3</v>
      </c>
      <c r="L208" s="90"/>
      <c r="M208" s="167" t="s">
        <v>3</v>
      </c>
      <c r="N208" s="168" t="s">
        <v>47</v>
      </c>
      <c r="O208" s="169"/>
      <c r="P208" s="170">
        <f t="shared" si="31"/>
        <v>0</v>
      </c>
      <c r="Q208" s="170">
        <v>0.00284</v>
      </c>
      <c r="R208" s="170">
        <f t="shared" si="32"/>
        <v>0.01136</v>
      </c>
      <c r="S208" s="170">
        <v>0</v>
      </c>
      <c r="T208" s="171">
        <f t="shared" si="33"/>
        <v>0</v>
      </c>
      <c r="U208" s="227"/>
      <c r="V208" s="227"/>
      <c r="W208" s="227"/>
      <c r="X208" s="227"/>
      <c r="Y208" s="227"/>
      <c r="Z208" s="227"/>
      <c r="AA208" s="227"/>
      <c r="AB208" s="227"/>
      <c r="AC208" s="227"/>
      <c r="AD208" s="227"/>
      <c r="AE208" s="227"/>
      <c r="AR208" s="172" t="s">
        <v>261</v>
      </c>
      <c r="AT208" s="172" t="s">
        <v>173</v>
      </c>
      <c r="AU208" s="172" t="s">
        <v>179</v>
      </c>
      <c r="AY208" s="82" t="s">
        <v>171</v>
      </c>
      <c r="BE208" s="173">
        <f t="shared" si="34"/>
        <v>0</v>
      </c>
      <c r="BF208" s="173">
        <f t="shared" si="35"/>
        <v>0</v>
      </c>
      <c r="BG208" s="173">
        <f t="shared" si="36"/>
        <v>0</v>
      </c>
      <c r="BH208" s="173">
        <f t="shared" si="37"/>
        <v>0</v>
      </c>
      <c r="BI208" s="173">
        <f t="shared" si="38"/>
        <v>0</v>
      </c>
      <c r="BJ208" s="82" t="s">
        <v>179</v>
      </c>
      <c r="BK208" s="173">
        <f t="shared" si="39"/>
        <v>0</v>
      </c>
      <c r="BL208" s="82" t="s">
        <v>261</v>
      </c>
      <c r="BM208" s="172" t="s">
        <v>2910</v>
      </c>
    </row>
    <row r="209" spans="1:65" s="92" customFormat="1" ht="16.5" customHeight="1">
      <c r="A209" s="227"/>
      <c r="B209" s="90"/>
      <c r="C209" s="161" t="s">
        <v>662</v>
      </c>
      <c r="D209" s="161" t="s">
        <v>173</v>
      </c>
      <c r="E209" s="162" t="s">
        <v>2911</v>
      </c>
      <c r="F209" s="163" t="s">
        <v>2912</v>
      </c>
      <c r="G209" s="164" t="s">
        <v>284</v>
      </c>
      <c r="H209" s="165">
        <v>51</v>
      </c>
      <c r="I209" s="75"/>
      <c r="J209" s="166">
        <f t="shared" si="30"/>
        <v>0</v>
      </c>
      <c r="K209" s="163" t="s">
        <v>177</v>
      </c>
      <c r="L209" s="90"/>
      <c r="M209" s="167" t="s">
        <v>3</v>
      </c>
      <c r="N209" s="168" t="s">
        <v>47</v>
      </c>
      <c r="O209" s="169"/>
      <c r="P209" s="170">
        <f t="shared" si="31"/>
        <v>0</v>
      </c>
      <c r="Q209" s="170">
        <v>0</v>
      </c>
      <c r="R209" s="170">
        <f t="shared" si="32"/>
        <v>0</v>
      </c>
      <c r="S209" s="170">
        <v>0</v>
      </c>
      <c r="T209" s="171">
        <f t="shared" si="33"/>
        <v>0</v>
      </c>
      <c r="U209" s="227"/>
      <c r="V209" s="227"/>
      <c r="W209" s="227"/>
      <c r="X209" s="227"/>
      <c r="Y209" s="227"/>
      <c r="Z209" s="227"/>
      <c r="AA209" s="227"/>
      <c r="AB209" s="227"/>
      <c r="AC209" s="227"/>
      <c r="AD209" s="227"/>
      <c r="AE209" s="227"/>
      <c r="AR209" s="172" t="s">
        <v>261</v>
      </c>
      <c r="AT209" s="172" t="s">
        <v>173</v>
      </c>
      <c r="AU209" s="172" t="s">
        <v>179</v>
      </c>
      <c r="AY209" s="82" t="s">
        <v>171</v>
      </c>
      <c r="BE209" s="173">
        <f t="shared" si="34"/>
        <v>0</v>
      </c>
      <c r="BF209" s="173">
        <f t="shared" si="35"/>
        <v>0</v>
      </c>
      <c r="BG209" s="173">
        <f t="shared" si="36"/>
        <v>0</v>
      </c>
      <c r="BH209" s="173">
        <f t="shared" si="37"/>
        <v>0</v>
      </c>
      <c r="BI209" s="173">
        <f t="shared" si="38"/>
        <v>0</v>
      </c>
      <c r="BJ209" s="82" t="s">
        <v>179</v>
      </c>
      <c r="BK209" s="173">
        <f t="shared" si="39"/>
        <v>0</v>
      </c>
      <c r="BL209" s="82" t="s">
        <v>261</v>
      </c>
      <c r="BM209" s="172" t="s">
        <v>2913</v>
      </c>
    </row>
    <row r="210" spans="1:65" s="92" customFormat="1" ht="16.5" customHeight="1">
      <c r="A210" s="227"/>
      <c r="B210" s="90"/>
      <c r="C210" s="161" t="s">
        <v>692</v>
      </c>
      <c r="D210" s="161" t="s">
        <v>173</v>
      </c>
      <c r="E210" s="162" t="s">
        <v>2914</v>
      </c>
      <c r="F210" s="163" t="s">
        <v>2915</v>
      </c>
      <c r="G210" s="164" t="s">
        <v>512</v>
      </c>
      <c r="H210" s="165">
        <v>1</v>
      </c>
      <c r="I210" s="75"/>
      <c r="J210" s="166">
        <f t="shared" si="30"/>
        <v>0</v>
      </c>
      <c r="K210" s="163" t="s">
        <v>177</v>
      </c>
      <c r="L210" s="90"/>
      <c r="M210" s="167" t="s">
        <v>3</v>
      </c>
      <c r="N210" s="168" t="s">
        <v>47</v>
      </c>
      <c r="O210" s="169"/>
      <c r="P210" s="170">
        <f t="shared" si="31"/>
        <v>0</v>
      </c>
      <c r="Q210" s="170">
        <v>0.00057</v>
      </c>
      <c r="R210" s="170">
        <f t="shared" si="32"/>
        <v>0.00057</v>
      </c>
      <c r="S210" s="170">
        <v>0</v>
      </c>
      <c r="T210" s="171">
        <f t="shared" si="33"/>
        <v>0</v>
      </c>
      <c r="U210" s="227"/>
      <c r="V210" s="227"/>
      <c r="W210" s="227"/>
      <c r="X210" s="227"/>
      <c r="Y210" s="227"/>
      <c r="Z210" s="227"/>
      <c r="AA210" s="227"/>
      <c r="AB210" s="227"/>
      <c r="AC210" s="227"/>
      <c r="AD210" s="227"/>
      <c r="AE210" s="227"/>
      <c r="AR210" s="172" t="s">
        <v>261</v>
      </c>
      <c r="AT210" s="172" t="s">
        <v>173</v>
      </c>
      <c r="AU210" s="172" t="s">
        <v>179</v>
      </c>
      <c r="AY210" s="82" t="s">
        <v>171</v>
      </c>
      <c r="BE210" s="173">
        <f t="shared" si="34"/>
        <v>0</v>
      </c>
      <c r="BF210" s="173">
        <f t="shared" si="35"/>
        <v>0</v>
      </c>
      <c r="BG210" s="173">
        <f t="shared" si="36"/>
        <v>0</v>
      </c>
      <c r="BH210" s="173">
        <f t="shared" si="37"/>
        <v>0</v>
      </c>
      <c r="BI210" s="173">
        <f t="shared" si="38"/>
        <v>0</v>
      </c>
      <c r="BJ210" s="82" t="s">
        <v>179</v>
      </c>
      <c r="BK210" s="173">
        <f t="shared" si="39"/>
        <v>0</v>
      </c>
      <c r="BL210" s="82" t="s">
        <v>261</v>
      </c>
      <c r="BM210" s="172" t="s">
        <v>2916</v>
      </c>
    </row>
    <row r="211" spans="1:65" s="92" customFormat="1" ht="16.5" customHeight="1">
      <c r="A211" s="227"/>
      <c r="B211" s="90"/>
      <c r="C211" s="161" t="s">
        <v>696</v>
      </c>
      <c r="D211" s="161" t="s">
        <v>173</v>
      </c>
      <c r="E211" s="162" t="s">
        <v>2917</v>
      </c>
      <c r="F211" s="163" t="s">
        <v>2918</v>
      </c>
      <c r="G211" s="164" t="s">
        <v>512</v>
      </c>
      <c r="H211" s="165">
        <v>1</v>
      </c>
      <c r="I211" s="75"/>
      <c r="J211" s="166">
        <f t="shared" si="30"/>
        <v>0</v>
      </c>
      <c r="K211" s="163" t="s">
        <v>3</v>
      </c>
      <c r="L211" s="90"/>
      <c r="M211" s="167" t="s">
        <v>3</v>
      </c>
      <c r="N211" s="168" t="s">
        <v>47</v>
      </c>
      <c r="O211" s="169"/>
      <c r="P211" s="170">
        <f t="shared" si="31"/>
        <v>0</v>
      </c>
      <c r="Q211" s="170">
        <v>0.00057</v>
      </c>
      <c r="R211" s="170">
        <f t="shared" si="32"/>
        <v>0.00057</v>
      </c>
      <c r="S211" s="170">
        <v>0</v>
      </c>
      <c r="T211" s="171">
        <f t="shared" si="33"/>
        <v>0</v>
      </c>
      <c r="U211" s="227"/>
      <c r="V211" s="227"/>
      <c r="W211" s="227"/>
      <c r="X211" s="227"/>
      <c r="Y211" s="227"/>
      <c r="Z211" s="227"/>
      <c r="AA211" s="227"/>
      <c r="AB211" s="227"/>
      <c r="AC211" s="227"/>
      <c r="AD211" s="227"/>
      <c r="AE211" s="227"/>
      <c r="AR211" s="172" t="s">
        <v>261</v>
      </c>
      <c r="AT211" s="172" t="s">
        <v>173</v>
      </c>
      <c r="AU211" s="172" t="s">
        <v>179</v>
      </c>
      <c r="AY211" s="82" t="s">
        <v>171</v>
      </c>
      <c r="BE211" s="173">
        <f t="shared" si="34"/>
        <v>0</v>
      </c>
      <c r="BF211" s="173">
        <f t="shared" si="35"/>
        <v>0</v>
      </c>
      <c r="BG211" s="173">
        <f t="shared" si="36"/>
        <v>0</v>
      </c>
      <c r="BH211" s="173">
        <f t="shared" si="37"/>
        <v>0</v>
      </c>
      <c r="BI211" s="173">
        <f t="shared" si="38"/>
        <v>0</v>
      </c>
      <c r="BJ211" s="82" t="s">
        <v>179</v>
      </c>
      <c r="BK211" s="173">
        <f t="shared" si="39"/>
        <v>0</v>
      </c>
      <c r="BL211" s="82" t="s">
        <v>261</v>
      </c>
      <c r="BM211" s="172" t="s">
        <v>2919</v>
      </c>
    </row>
    <row r="212" spans="1:65" s="92" customFormat="1" ht="16.5" customHeight="1">
      <c r="A212" s="227"/>
      <c r="B212" s="90"/>
      <c r="C212" s="161" t="s">
        <v>700</v>
      </c>
      <c r="D212" s="161" t="s">
        <v>173</v>
      </c>
      <c r="E212" s="162" t="s">
        <v>2920</v>
      </c>
      <c r="F212" s="163" t="s">
        <v>2921</v>
      </c>
      <c r="G212" s="164" t="s">
        <v>284</v>
      </c>
      <c r="H212" s="165">
        <v>1</v>
      </c>
      <c r="I212" s="75"/>
      <c r="J212" s="166">
        <f t="shared" si="30"/>
        <v>0</v>
      </c>
      <c r="K212" s="163" t="s">
        <v>177</v>
      </c>
      <c r="L212" s="90"/>
      <c r="M212" s="167" t="s">
        <v>3</v>
      </c>
      <c r="N212" s="168" t="s">
        <v>47</v>
      </c>
      <c r="O212" s="169"/>
      <c r="P212" s="170">
        <f t="shared" si="31"/>
        <v>0</v>
      </c>
      <c r="Q212" s="170">
        <v>0.00022</v>
      </c>
      <c r="R212" s="170">
        <f t="shared" si="32"/>
        <v>0.00022</v>
      </c>
      <c r="S212" s="170">
        <v>0</v>
      </c>
      <c r="T212" s="171">
        <f t="shared" si="33"/>
        <v>0</v>
      </c>
      <c r="U212" s="227"/>
      <c r="V212" s="227"/>
      <c r="W212" s="227"/>
      <c r="X212" s="227"/>
      <c r="Y212" s="227"/>
      <c r="Z212" s="227"/>
      <c r="AA212" s="227"/>
      <c r="AB212" s="227"/>
      <c r="AC212" s="227"/>
      <c r="AD212" s="227"/>
      <c r="AE212" s="227"/>
      <c r="AR212" s="172" t="s">
        <v>261</v>
      </c>
      <c r="AT212" s="172" t="s">
        <v>173</v>
      </c>
      <c r="AU212" s="172" t="s">
        <v>179</v>
      </c>
      <c r="AY212" s="82" t="s">
        <v>171</v>
      </c>
      <c r="BE212" s="173">
        <f t="shared" si="34"/>
        <v>0</v>
      </c>
      <c r="BF212" s="173">
        <f t="shared" si="35"/>
        <v>0</v>
      </c>
      <c r="BG212" s="173">
        <f t="shared" si="36"/>
        <v>0</v>
      </c>
      <c r="BH212" s="173">
        <f t="shared" si="37"/>
        <v>0</v>
      </c>
      <c r="BI212" s="173">
        <f t="shared" si="38"/>
        <v>0</v>
      </c>
      <c r="BJ212" s="82" t="s">
        <v>179</v>
      </c>
      <c r="BK212" s="173">
        <f t="shared" si="39"/>
        <v>0</v>
      </c>
      <c r="BL212" s="82" t="s">
        <v>261</v>
      </c>
      <c r="BM212" s="172" t="s">
        <v>2922</v>
      </c>
    </row>
    <row r="213" spans="1:65" s="92" customFormat="1" ht="16.5" customHeight="1">
      <c r="A213" s="227"/>
      <c r="B213" s="90"/>
      <c r="C213" s="161" t="s">
        <v>705</v>
      </c>
      <c r="D213" s="161" t="s">
        <v>173</v>
      </c>
      <c r="E213" s="162" t="s">
        <v>2923</v>
      </c>
      <c r="F213" s="163" t="s">
        <v>2924</v>
      </c>
      <c r="G213" s="164" t="s">
        <v>284</v>
      </c>
      <c r="H213" s="165">
        <v>1</v>
      </c>
      <c r="I213" s="75"/>
      <c r="J213" s="166">
        <f t="shared" si="30"/>
        <v>0</v>
      </c>
      <c r="K213" s="163" t="s">
        <v>177</v>
      </c>
      <c r="L213" s="90"/>
      <c r="M213" s="167" t="s">
        <v>3</v>
      </c>
      <c r="N213" s="168" t="s">
        <v>47</v>
      </c>
      <c r="O213" s="169"/>
      <c r="P213" s="170">
        <f t="shared" si="31"/>
        <v>0</v>
      </c>
      <c r="Q213" s="170">
        <v>0.00012</v>
      </c>
      <c r="R213" s="170">
        <f t="shared" si="32"/>
        <v>0.00012</v>
      </c>
      <c r="S213" s="170">
        <v>0</v>
      </c>
      <c r="T213" s="171">
        <f t="shared" si="33"/>
        <v>0</v>
      </c>
      <c r="U213" s="227"/>
      <c r="V213" s="227"/>
      <c r="W213" s="227"/>
      <c r="X213" s="227"/>
      <c r="Y213" s="227"/>
      <c r="Z213" s="227"/>
      <c r="AA213" s="227"/>
      <c r="AB213" s="227"/>
      <c r="AC213" s="227"/>
      <c r="AD213" s="227"/>
      <c r="AE213" s="227"/>
      <c r="AR213" s="172" t="s">
        <v>261</v>
      </c>
      <c r="AT213" s="172" t="s">
        <v>173</v>
      </c>
      <c r="AU213" s="172" t="s">
        <v>179</v>
      </c>
      <c r="AY213" s="82" t="s">
        <v>171</v>
      </c>
      <c r="BE213" s="173">
        <f t="shared" si="34"/>
        <v>0</v>
      </c>
      <c r="BF213" s="173">
        <f t="shared" si="35"/>
        <v>0</v>
      </c>
      <c r="BG213" s="173">
        <f t="shared" si="36"/>
        <v>0</v>
      </c>
      <c r="BH213" s="173">
        <f t="shared" si="37"/>
        <v>0</v>
      </c>
      <c r="BI213" s="173">
        <f t="shared" si="38"/>
        <v>0</v>
      </c>
      <c r="BJ213" s="82" t="s">
        <v>179</v>
      </c>
      <c r="BK213" s="173">
        <f t="shared" si="39"/>
        <v>0</v>
      </c>
      <c r="BL213" s="82" t="s">
        <v>261</v>
      </c>
      <c r="BM213" s="172" t="s">
        <v>2925</v>
      </c>
    </row>
    <row r="214" spans="1:65" s="92" customFormat="1" ht="16.5" customHeight="1">
      <c r="A214" s="227"/>
      <c r="B214" s="90"/>
      <c r="C214" s="161" t="s">
        <v>717</v>
      </c>
      <c r="D214" s="161" t="s">
        <v>173</v>
      </c>
      <c r="E214" s="162" t="s">
        <v>2926</v>
      </c>
      <c r="F214" s="163" t="s">
        <v>2927</v>
      </c>
      <c r="G214" s="164" t="s">
        <v>284</v>
      </c>
      <c r="H214" s="165">
        <v>1</v>
      </c>
      <c r="I214" s="75"/>
      <c r="J214" s="166">
        <f t="shared" si="30"/>
        <v>0</v>
      </c>
      <c r="K214" s="163" t="s">
        <v>177</v>
      </c>
      <c r="L214" s="90"/>
      <c r="M214" s="167" t="s">
        <v>3</v>
      </c>
      <c r="N214" s="168" t="s">
        <v>47</v>
      </c>
      <c r="O214" s="169"/>
      <c r="P214" s="170">
        <f t="shared" si="31"/>
        <v>0</v>
      </c>
      <c r="Q214" s="170">
        <v>0.00024</v>
      </c>
      <c r="R214" s="170">
        <f t="shared" si="32"/>
        <v>0.00024</v>
      </c>
      <c r="S214" s="170">
        <v>0</v>
      </c>
      <c r="T214" s="171">
        <f t="shared" si="33"/>
        <v>0</v>
      </c>
      <c r="U214" s="227"/>
      <c r="V214" s="227"/>
      <c r="W214" s="227"/>
      <c r="X214" s="227"/>
      <c r="Y214" s="227"/>
      <c r="Z214" s="227"/>
      <c r="AA214" s="227"/>
      <c r="AB214" s="227"/>
      <c r="AC214" s="227"/>
      <c r="AD214" s="227"/>
      <c r="AE214" s="227"/>
      <c r="AR214" s="172" t="s">
        <v>261</v>
      </c>
      <c r="AT214" s="172" t="s">
        <v>173</v>
      </c>
      <c r="AU214" s="172" t="s">
        <v>179</v>
      </c>
      <c r="AY214" s="82" t="s">
        <v>171</v>
      </c>
      <c r="BE214" s="173">
        <f t="shared" si="34"/>
        <v>0</v>
      </c>
      <c r="BF214" s="173">
        <f t="shared" si="35"/>
        <v>0</v>
      </c>
      <c r="BG214" s="173">
        <f t="shared" si="36"/>
        <v>0</v>
      </c>
      <c r="BH214" s="173">
        <f t="shared" si="37"/>
        <v>0</v>
      </c>
      <c r="BI214" s="173">
        <f t="shared" si="38"/>
        <v>0</v>
      </c>
      <c r="BJ214" s="82" t="s">
        <v>179</v>
      </c>
      <c r="BK214" s="173">
        <f t="shared" si="39"/>
        <v>0</v>
      </c>
      <c r="BL214" s="82" t="s">
        <v>261</v>
      </c>
      <c r="BM214" s="172" t="s">
        <v>2928</v>
      </c>
    </row>
    <row r="215" spans="1:65" s="92" customFormat="1" ht="16.5" customHeight="1">
      <c r="A215" s="227"/>
      <c r="B215" s="90"/>
      <c r="C215" s="161" t="s">
        <v>721</v>
      </c>
      <c r="D215" s="161" t="s">
        <v>173</v>
      </c>
      <c r="E215" s="162" t="s">
        <v>2929</v>
      </c>
      <c r="F215" s="163" t="s">
        <v>2930</v>
      </c>
      <c r="G215" s="164" t="s">
        <v>284</v>
      </c>
      <c r="H215" s="165">
        <v>1</v>
      </c>
      <c r="I215" s="75"/>
      <c r="J215" s="166">
        <f t="shared" si="30"/>
        <v>0</v>
      </c>
      <c r="K215" s="163" t="s">
        <v>177</v>
      </c>
      <c r="L215" s="90"/>
      <c r="M215" s="167" t="s">
        <v>3</v>
      </c>
      <c r="N215" s="168" t="s">
        <v>47</v>
      </c>
      <c r="O215" s="169"/>
      <c r="P215" s="170">
        <f t="shared" si="31"/>
        <v>0</v>
      </c>
      <c r="Q215" s="170">
        <v>0.00077</v>
      </c>
      <c r="R215" s="170">
        <f t="shared" si="32"/>
        <v>0.00077</v>
      </c>
      <c r="S215" s="170">
        <v>0</v>
      </c>
      <c r="T215" s="171">
        <f t="shared" si="33"/>
        <v>0</v>
      </c>
      <c r="U215" s="227"/>
      <c r="V215" s="227"/>
      <c r="W215" s="227"/>
      <c r="X215" s="227"/>
      <c r="Y215" s="227"/>
      <c r="Z215" s="227"/>
      <c r="AA215" s="227"/>
      <c r="AB215" s="227"/>
      <c r="AC215" s="227"/>
      <c r="AD215" s="227"/>
      <c r="AE215" s="227"/>
      <c r="AR215" s="172" t="s">
        <v>261</v>
      </c>
      <c r="AT215" s="172" t="s">
        <v>173</v>
      </c>
      <c r="AU215" s="172" t="s">
        <v>179</v>
      </c>
      <c r="AY215" s="82" t="s">
        <v>171</v>
      </c>
      <c r="BE215" s="173">
        <f t="shared" si="34"/>
        <v>0</v>
      </c>
      <c r="BF215" s="173">
        <f t="shared" si="35"/>
        <v>0</v>
      </c>
      <c r="BG215" s="173">
        <f t="shared" si="36"/>
        <v>0</v>
      </c>
      <c r="BH215" s="173">
        <f t="shared" si="37"/>
        <v>0</v>
      </c>
      <c r="BI215" s="173">
        <f t="shared" si="38"/>
        <v>0</v>
      </c>
      <c r="BJ215" s="82" t="s">
        <v>179</v>
      </c>
      <c r="BK215" s="173">
        <f t="shared" si="39"/>
        <v>0</v>
      </c>
      <c r="BL215" s="82" t="s">
        <v>261</v>
      </c>
      <c r="BM215" s="172" t="s">
        <v>2931</v>
      </c>
    </row>
    <row r="216" spans="1:65" s="92" customFormat="1" ht="16.5" customHeight="1">
      <c r="A216" s="227"/>
      <c r="B216" s="90"/>
      <c r="C216" s="161" t="s">
        <v>730</v>
      </c>
      <c r="D216" s="161" t="s">
        <v>173</v>
      </c>
      <c r="E216" s="162" t="s">
        <v>2932</v>
      </c>
      <c r="F216" s="163" t="s">
        <v>2933</v>
      </c>
      <c r="G216" s="164" t="s">
        <v>284</v>
      </c>
      <c r="H216" s="165">
        <v>6</v>
      </c>
      <c r="I216" s="75"/>
      <c r="J216" s="166">
        <f t="shared" si="30"/>
        <v>0</v>
      </c>
      <c r="K216" s="163" t="s">
        <v>177</v>
      </c>
      <c r="L216" s="90"/>
      <c r="M216" s="167" t="s">
        <v>3</v>
      </c>
      <c r="N216" s="168" t="s">
        <v>47</v>
      </c>
      <c r="O216" s="169"/>
      <c r="P216" s="170">
        <f t="shared" si="31"/>
        <v>0</v>
      </c>
      <c r="Q216" s="170">
        <v>0.00021</v>
      </c>
      <c r="R216" s="170">
        <f t="shared" si="32"/>
        <v>0.00126</v>
      </c>
      <c r="S216" s="170">
        <v>0</v>
      </c>
      <c r="T216" s="171">
        <f t="shared" si="33"/>
        <v>0</v>
      </c>
      <c r="U216" s="227"/>
      <c r="V216" s="227"/>
      <c r="W216" s="227"/>
      <c r="X216" s="227"/>
      <c r="Y216" s="227"/>
      <c r="Z216" s="227"/>
      <c r="AA216" s="227"/>
      <c r="AB216" s="227"/>
      <c r="AC216" s="227"/>
      <c r="AD216" s="227"/>
      <c r="AE216" s="227"/>
      <c r="AR216" s="172" t="s">
        <v>261</v>
      </c>
      <c r="AT216" s="172" t="s">
        <v>173</v>
      </c>
      <c r="AU216" s="172" t="s">
        <v>179</v>
      </c>
      <c r="AY216" s="82" t="s">
        <v>171</v>
      </c>
      <c r="BE216" s="173">
        <f t="shared" si="34"/>
        <v>0</v>
      </c>
      <c r="BF216" s="173">
        <f t="shared" si="35"/>
        <v>0</v>
      </c>
      <c r="BG216" s="173">
        <f t="shared" si="36"/>
        <v>0</v>
      </c>
      <c r="BH216" s="173">
        <f t="shared" si="37"/>
        <v>0</v>
      </c>
      <c r="BI216" s="173">
        <f t="shared" si="38"/>
        <v>0</v>
      </c>
      <c r="BJ216" s="82" t="s">
        <v>179</v>
      </c>
      <c r="BK216" s="173">
        <f t="shared" si="39"/>
        <v>0</v>
      </c>
      <c r="BL216" s="82" t="s">
        <v>261</v>
      </c>
      <c r="BM216" s="172" t="s">
        <v>2934</v>
      </c>
    </row>
    <row r="217" spans="1:65" s="92" customFormat="1" ht="16.5" customHeight="1">
      <c r="A217" s="227"/>
      <c r="B217" s="90"/>
      <c r="C217" s="161" t="s">
        <v>734</v>
      </c>
      <c r="D217" s="161" t="s">
        <v>173</v>
      </c>
      <c r="E217" s="162" t="s">
        <v>2935</v>
      </c>
      <c r="F217" s="163" t="s">
        <v>2936</v>
      </c>
      <c r="G217" s="164" t="s">
        <v>284</v>
      </c>
      <c r="H217" s="165">
        <v>3</v>
      </c>
      <c r="I217" s="75"/>
      <c r="J217" s="166">
        <f t="shared" si="30"/>
        <v>0</v>
      </c>
      <c r="K217" s="163" t="s">
        <v>177</v>
      </c>
      <c r="L217" s="90"/>
      <c r="M217" s="167" t="s">
        <v>3</v>
      </c>
      <c r="N217" s="168" t="s">
        <v>47</v>
      </c>
      <c r="O217" s="169"/>
      <c r="P217" s="170">
        <f t="shared" si="31"/>
        <v>0</v>
      </c>
      <c r="Q217" s="170">
        <v>0.0005</v>
      </c>
      <c r="R217" s="170">
        <f t="shared" si="32"/>
        <v>0.0015</v>
      </c>
      <c r="S217" s="170">
        <v>0</v>
      </c>
      <c r="T217" s="171">
        <f t="shared" si="33"/>
        <v>0</v>
      </c>
      <c r="U217" s="227"/>
      <c r="V217" s="227"/>
      <c r="W217" s="227"/>
      <c r="X217" s="227"/>
      <c r="Y217" s="227"/>
      <c r="Z217" s="227"/>
      <c r="AA217" s="227"/>
      <c r="AB217" s="227"/>
      <c r="AC217" s="227"/>
      <c r="AD217" s="227"/>
      <c r="AE217" s="227"/>
      <c r="AR217" s="172" t="s">
        <v>261</v>
      </c>
      <c r="AT217" s="172" t="s">
        <v>173</v>
      </c>
      <c r="AU217" s="172" t="s">
        <v>179</v>
      </c>
      <c r="AY217" s="82" t="s">
        <v>171</v>
      </c>
      <c r="BE217" s="173">
        <f t="shared" si="34"/>
        <v>0</v>
      </c>
      <c r="BF217" s="173">
        <f t="shared" si="35"/>
        <v>0</v>
      </c>
      <c r="BG217" s="173">
        <f t="shared" si="36"/>
        <v>0</v>
      </c>
      <c r="BH217" s="173">
        <f t="shared" si="37"/>
        <v>0</v>
      </c>
      <c r="BI217" s="173">
        <f t="shared" si="38"/>
        <v>0</v>
      </c>
      <c r="BJ217" s="82" t="s">
        <v>179</v>
      </c>
      <c r="BK217" s="173">
        <f t="shared" si="39"/>
        <v>0</v>
      </c>
      <c r="BL217" s="82" t="s">
        <v>261</v>
      </c>
      <c r="BM217" s="172" t="s">
        <v>2937</v>
      </c>
    </row>
    <row r="218" spans="1:65" s="92" customFormat="1" ht="16.5" customHeight="1">
      <c r="A218" s="227"/>
      <c r="B218" s="90"/>
      <c r="C218" s="161" t="s">
        <v>743</v>
      </c>
      <c r="D218" s="161" t="s">
        <v>173</v>
      </c>
      <c r="E218" s="162" t="s">
        <v>2938</v>
      </c>
      <c r="F218" s="163" t="s">
        <v>2939</v>
      </c>
      <c r="G218" s="164" t="s">
        <v>284</v>
      </c>
      <c r="H218" s="165">
        <v>1</v>
      </c>
      <c r="I218" s="75"/>
      <c r="J218" s="166">
        <f t="shared" si="30"/>
        <v>0</v>
      </c>
      <c r="K218" s="163" t="s">
        <v>177</v>
      </c>
      <c r="L218" s="90"/>
      <c r="M218" s="167" t="s">
        <v>3</v>
      </c>
      <c r="N218" s="168" t="s">
        <v>47</v>
      </c>
      <c r="O218" s="169"/>
      <c r="P218" s="170">
        <f t="shared" si="31"/>
        <v>0</v>
      </c>
      <c r="Q218" s="170">
        <v>0.0007</v>
      </c>
      <c r="R218" s="170">
        <f t="shared" si="32"/>
        <v>0.0007</v>
      </c>
      <c r="S218" s="170">
        <v>0</v>
      </c>
      <c r="T218" s="171">
        <f t="shared" si="33"/>
        <v>0</v>
      </c>
      <c r="U218" s="227"/>
      <c r="V218" s="227"/>
      <c r="W218" s="227"/>
      <c r="X218" s="227"/>
      <c r="Y218" s="227"/>
      <c r="Z218" s="227"/>
      <c r="AA218" s="227"/>
      <c r="AB218" s="227"/>
      <c r="AC218" s="227"/>
      <c r="AD218" s="227"/>
      <c r="AE218" s="227"/>
      <c r="AR218" s="172" t="s">
        <v>261</v>
      </c>
      <c r="AT218" s="172" t="s">
        <v>173</v>
      </c>
      <c r="AU218" s="172" t="s">
        <v>179</v>
      </c>
      <c r="AY218" s="82" t="s">
        <v>171</v>
      </c>
      <c r="BE218" s="173">
        <f t="shared" si="34"/>
        <v>0</v>
      </c>
      <c r="BF218" s="173">
        <f t="shared" si="35"/>
        <v>0</v>
      </c>
      <c r="BG218" s="173">
        <f t="shared" si="36"/>
        <v>0</v>
      </c>
      <c r="BH218" s="173">
        <f t="shared" si="37"/>
        <v>0</v>
      </c>
      <c r="BI218" s="173">
        <f t="shared" si="38"/>
        <v>0</v>
      </c>
      <c r="BJ218" s="82" t="s">
        <v>179</v>
      </c>
      <c r="BK218" s="173">
        <f t="shared" si="39"/>
        <v>0</v>
      </c>
      <c r="BL218" s="82" t="s">
        <v>261</v>
      </c>
      <c r="BM218" s="172" t="s">
        <v>2940</v>
      </c>
    </row>
    <row r="219" spans="1:65" s="92" customFormat="1" ht="16.5" customHeight="1">
      <c r="A219" s="227"/>
      <c r="B219" s="90"/>
      <c r="C219" s="161" t="s">
        <v>747</v>
      </c>
      <c r="D219" s="161" t="s">
        <v>173</v>
      </c>
      <c r="E219" s="162" t="s">
        <v>2941</v>
      </c>
      <c r="F219" s="163" t="s">
        <v>2942</v>
      </c>
      <c r="G219" s="164" t="s">
        <v>284</v>
      </c>
      <c r="H219" s="165">
        <v>2</v>
      </c>
      <c r="I219" s="75"/>
      <c r="J219" s="166">
        <f t="shared" si="30"/>
        <v>0</v>
      </c>
      <c r="K219" s="163" t="s">
        <v>177</v>
      </c>
      <c r="L219" s="90"/>
      <c r="M219" s="167" t="s">
        <v>3</v>
      </c>
      <c r="N219" s="168" t="s">
        <v>47</v>
      </c>
      <c r="O219" s="169"/>
      <c r="P219" s="170">
        <f t="shared" si="31"/>
        <v>0</v>
      </c>
      <c r="Q219" s="170">
        <v>0.00186</v>
      </c>
      <c r="R219" s="170">
        <f t="shared" si="32"/>
        <v>0.00372</v>
      </c>
      <c r="S219" s="170">
        <v>0</v>
      </c>
      <c r="T219" s="171">
        <f t="shared" si="33"/>
        <v>0</v>
      </c>
      <c r="U219" s="227"/>
      <c r="V219" s="227"/>
      <c r="W219" s="227"/>
      <c r="X219" s="227"/>
      <c r="Y219" s="227"/>
      <c r="Z219" s="227"/>
      <c r="AA219" s="227"/>
      <c r="AB219" s="227"/>
      <c r="AC219" s="227"/>
      <c r="AD219" s="227"/>
      <c r="AE219" s="227"/>
      <c r="AR219" s="172" t="s">
        <v>261</v>
      </c>
      <c r="AT219" s="172" t="s">
        <v>173</v>
      </c>
      <c r="AU219" s="172" t="s">
        <v>179</v>
      </c>
      <c r="AY219" s="82" t="s">
        <v>171</v>
      </c>
      <c r="BE219" s="173">
        <f t="shared" si="34"/>
        <v>0</v>
      </c>
      <c r="BF219" s="173">
        <f t="shared" si="35"/>
        <v>0</v>
      </c>
      <c r="BG219" s="173">
        <f t="shared" si="36"/>
        <v>0</v>
      </c>
      <c r="BH219" s="173">
        <f t="shared" si="37"/>
        <v>0</v>
      </c>
      <c r="BI219" s="173">
        <f t="shared" si="38"/>
        <v>0</v>
      </c>
      <c r="BJ219" s="82" t="s">
        <v>179</v>
      </c>
      <c r="BK219" s="173">
        <f t="shared" si="39"/>
        <v>0</v>
      </c>
      <c r="BL219" s="82" t="s">
        <v>261</v>
      </c>
      <c r="BM219" s="172" t="s">
        <v>2943</v>
      </c>
    </row>
    <row r="220" spans="1:65" s="92" customFormat="1" ht="16.5" customHeight="1">
      <c r="A220" s="227"/>
      <c r="B220" s="90"/>
      <c r="C220" s="161" t="s">
        <v>756</v>
      </c>
      <c r="D220" s="161" t="s">
        <v>173</v>
      </c>
      <c r="E220" s="162" t="s">
        <v>2944</v>
      </c>
      <c r="F220" s="163" t="s">
        <v>2945</v>
      </c>
      <c r="G220" s="164" t="s">
        <v>284</v>
      </c>
      <c r="H220" s="165">
        <v>1</v>
      </c>
      <c r="I220" s="75"/>
      <c r="J220" s="166">
        <f t="shared" si="30"/>
        <v>0</v>
      </c>
      <c r="K220" s="163" t="s">
        <v>177</v>
      </c>
      <c r="L220" s="90"/>
      <c r="M220" s="167" t="s">
        <v>3</v>
      </c>
      <c r="N220" s="168" t="s">
        <v>47</v>
      </c>
      <c r="O220" s="169"/>
      <c r="P220" s="170">
        <f t="shared" si="31"/>
        <v>0</v>
      </c>
      <c r="Q220" s="170">
        <v>0.00015</v>
      </c>
      <c r="R220" s="170">
        <f t="shared" si="32"/>
        <v>0.00015</v>
      </c>
      <c r="S220" s="170">
        <v>0</v>
      </c>
      <c r="T220" s="171">
        <f t="shared" si="33"/>
        <v>0</v>
      </c>
      <c r="U220" s="227"/>
      <c r="V220" s="227"/>
      <c r="W220" s="227"/>
      <c r="X220" s="227"/>
      <c r="Y220" s="227"/>
      <c r="Z220" s="227"/>
      <c r="AA220" s="227"/>
      <c r="AB220" s="227"/>
      <c r="AC220" s="227"/>
      <c r="AD220" s="227"/>
      <c r="AE220" s="227"/>
      <c r="AR220" s="172" t="s">
        <v>261</v>
      </c>
      <c r="AT220" s="172" t="s">
        <v>173</v>
      </c>
      <c r="AU220" s="172" t="s">
        <v>179</v>
      </c>
      <c r="AY220" s="82" t="s">
        <v>171</v>
      </c>
      <c r="BE220" s="173">
        <f t="shared" si="34"/>
        <v>0</v>
      </c>
      <c r="BF220" s="173">
        <f t="shared" si="35"/>
        <v>0</v>
      </c>
      <c r="BG220" s="173">
        <f t="shared" si="36"/>
        <v>0</v>
      </c>
      <c r="BH220" s="173">
        <f t="shared" si="37"/>
        <v>0</v>
      </c>
      <c r="BI220" s="173">
        <f t="shared" si="38"/>
        <v>0</v>
      </c>
      <c r="BJ220" s="82" t="s">
        <v>179</v>
      </c>
      <c r="BK220" s="173">
        <f t="shared" si="39"/>
        <v>0</v>
      </c>
      <c r="BL220" s="82" t="s">
        <v>261</v>
      </c>
      <c r="BM220" s="172" t="s">
        <v>2946</v>
      </c>
    </row>
    <row r="221" spans="1:65" s="92" customFormat="1" ht="16.5" customHeight="1">
      <c r="A221" s="227"/>
      <c r="B221" s="90"/>
      <c r="C221" s="161" t="s">
        <v>760</v>
      </c>
      <c r="D221" s="161" t="s">
        <v>173</v>
      </c>
      <c r="E221" s="162" t="s">
        <v>2947</v>
      </c>
      <c r="F221" s="163" t="s">
        <v>2948</v>
      </c>
      <c r="G221" s="164" t="s">
        <v>512</v>
      </c>
      <c r="H221" s="165">
        <v>1</v>
      </c>
      <c r="I221" s="75"/>
      <c r="J221" s="166">
        <f t="shared" si="30"/>
        <v>0</v>
      </c>
      <c r="K221" s="163" t="s">
        <v>177</v>
      </c>
      <c r="L221" s="90"/>
      <c r="M221" s="167" t="s">
        <v>3</v>
      </c>
      <c r="N221" s="168" t="s">
        <v>47</v>
      </c>
      <c r="O221" s="169"/>
      <c r="P221" s="170">
        <f t="shared" si="31"/>
        <v>0</v>
      </c>
      <c r="Q221" s="170">
        <v>0.00639</v>
      </c>
      <c r="R221" s="170">
        <f t="shared" si="32"/>
        <v>0.00639</v>
      </c>
      <c r="S221" s="170">
        <v>0</v>
      </c>
      <c r="T221" s="171">
        <f t="shared" si="33"/>
        <v>0</v>
      </c>
      <c r="U221" s="227"/>
      <c r="V221" s="227"/>
      <c r="W221" s="227"/>
      <c r="X221" s="227"/>
      <c r="Y221" s="227"/>
      <c r="Z221" s="227"/>
      <c r="AA221" s="227"/>
      <c r="AB221" s="227"/>
      <c r="AC221" s="227"/>
      <c r="AD221" s="227"/>
      <c r="AE221" s="227"/>
      <c r="AR221" s="172" t="s">
        <v>261</v>
      </c>
      <c r="AT221" s="172" t="s">
        <v>173</v>
      </c>
      <c r="AU221" s="172" t="s">
        <v>179</v>
      </c>
      <c r="AY221" s="82" t="s">
        <v>171</v>
      </c>
      <c r="BE221" s="173">
        <f t="shared" si="34"/>
        <v>0</v>
      </c>
      <c r="BF221" s="173">
        <f t="shared" si="35"/>
        <v>0</v>
      </c>
      <c r="BG221" s="173">
        <f t="shared" si="36"/>
        <v>0</v>
      </c>
      <c r="BH221" s="173">
        <f t="shared" si="37"/>
        <v>0</v>
      </c>
      <c r="BI221" s="173">
        <f t="shared" si="38"/>
        <v>0</v>
      </c>
      <c r="BJ221" s="82" t="s">
        <v>179</v>
      </c>
      <c r="BK221" s="173">
        <f t="shared" si="39"/>
        <v>0</v>
      </c>
      <c r="BL221" s="82" t="s">
        <v>261</v>
      </c>
      <c r="BM221" s="172" t="s">
        <v>2949</v>
      </c>
    </row>
    <row r="222" spans="1:65" s="92" customFormat="1" ht="24">
      <c r="A222" s="227"/>
      <c r="B222" s="90"/>
      <c r="C222" s="161" t="s">
        <v>2144</v>
      </c>
      <c r="D222" s="161" t="s">
        <v>173</v>
      </c>
      <c r="E222" s="162" t="s">
        <v>2950</v>
      </c>
      <c r="F222" s="163" t="s">
        <v>2951</v>
      </c>
      <c r="G222" s="164" t="s">
        <v>256</v>
      </c>
      <c r="H222" s="165">
        <v>395</v>
      </c>
      <c r="I222" s="75"/>
      <c r="J222" s="166">
        <f t="shared" si="30"/>
        <v>0</v>
      </c>
      <c r="K222" s="163" t="s">
        <v>177</v>
      </c>
      <c r="L222" s="90"/>
      <c r="M222" s="167" t="s">
        <v>3</v>
      </c>
      <c r="N222" s="168" t="s">
        <v>47</v>
      </c>
      <c r="O222" s="169"/>
      <c r="P222" s="170">
        <f t="shared" si="31"/>
        <v>0</v>
      </c>
      <c r="Q222" s="170">
        <v>0.00019</v>
      </c>
      <c r="R222" s="170">
        <f t="shared" si="32"/>
        <v>0.07505</v>
      </c>
      <c r="S222" s="170">
        <v>0</v>
      </c>
      <c r="T222" s="171">
        <f t="shared" si="33"/>
        <v>0</v>
      </c>
      <c r="U222" s="227"/>
      <c r="V222" s="227"/>
      <c r="W222" s="227"/>
      <c r="X222" s="227"/>
      <c r="Y222" s="227"/>
      <c r="Z222" s="227"/>
      <c r="AA222" s="227"/>
      <c r="AB222" s="227"/>
      <c r="AC222" s="227"/>
      <c r="AD222" s="227"/>
      <c r="AE222" s="227"/>
      <c r="AR222" s="172" t="s">
        <v>261</v>
      </c>
      <c r="AT222" s="172" t="s">
        <v>173</v>
      </c>
      <c r="AU222" s="172" t="s">
        <v>179</v>
      </c>
      <c r="AY222" s="82" t="s">
        <v>171</v>
      </c>
      <c r="BE222" s="173">
        <f t="shared" si="34"/>
        <v>0</v>
      </c>
      <c r="BF222" s="173">
        <f t="shared" si="35"/>
        <v>0</v>
      </c>
      <c r="BG222" s="173">
        <f t="shared" si="36"/>
        <v>0</v>
      </c>
      <c r="BH222" s="173">
        <f t="shared" si="37"/>
        <v>0</v>
      </c>
      <c r="BI222" s="173">
        <f t="shared" si="38"/>
        <v>0</v>
      </c>
      <c r="BJ222" s="82" t="s">
        <v>179</v>
      </c>
      <c r="BK222" s="173">
        <f t="shared" si="39"/>
        <v>0</v>
      </c>
      <c r="BL222" s="82" t="s">
        <v>261</v>
      </c>
      <c r="BM222" s="172" t="s">
        <v>2952</v>
      </c>
    </row>
    <row r="223" spans="1:65" s="92" customFormat="1" ht="21.75" customHeight="1">
      <c r="A223" s="227"/>
      <c r="B223" s="90"/>
      <c r="C223" s="161" t="s">
        <v>2148</v>
      </c>
      <c r="D223" s="161" t="s">
        <v>173</v>
      </c>
      <c r="E223" s="162" t="s">
        <v>2953</v>
      </c>
      <c r="F223" s="163" t="s">
        <v>2954</v>
      </c>
      <c r="G223" s="164" t="s">
        <v>256</v>
      </c>
      <c r="H223" s="165">
        <v>395</v>
      </c>
      <c r="I223" s="75"/>
      <c r="J223" s="166">
        <f t="shared" si="30"/>
        <v>0</v>
      </c>
      <c r="K223" s="163" t="s">
        <v>177</v>
      </c>
      <c r="L223" s="90"/>
      <c r="M223" s="167" t="s">
        <v>3</v>
      </c>
      <c r="N223" s="168" t="s">
        <v>47</v>
      </c>
      <c r="O223" s="169"/>
      <c r="P223" s="170">
        <f t="shared" si="31"/>
        <v>0</v>
      </c>
      <c r="Q223" s="170">
        <v>1E-05</v>
      </c>
      <c r="R223" s="170">
        <f t="shared" si="32"/>
        <v>0.00395</v>
      </c>
      <c r="S223" s="170">
        <v>0</v>
      </c>
      <c r="T223" s="171">
        <f t="shared" si="33"/>
        <v>0</v>
      </c>
      <c r="U223" s="227"/>
      <c r="V223" s="227"/>
      <c r="W223" s="227"/>
      <c r="X223" s="227"/>
      <c r="Y223" s="227"/>
      <c r="Z223" s="227"/>
      <c r="AA223" s="227"/>
      <c r="AB223" s="227"/>
      <c r="AC223" s="227"/>
      <c r="AD223" s="227"/>
      <c r="AE223" s="227"/>
      <c r="AR223" s="172" t="s">
        <v>261</v>
      </c>
      <c r="AT223" s="172" t="s">
        <v>173</v>
      </c>
      <c r="AU223" s="172" t="s">
        <v>179</v>
      </c>
      <c r="AY223" s="82" t="s">
        <v>171</v>
      </c>
      <c r="BE223" s="173">
        <f t="shared" si="34"/>
        <v>0</v>
      </c>
      <c r="BF223" s="173">
        <f t="shared" si="35"/>
        <v>0</v>
      </c>
      <c r="BG223" s="173">
        <f t="shared" si="36"/>
        <v>0</v>
      </c>
      <c r="BH223" s="173">
        <f t="shared" si="37"/>
        <v>0</v>
      </c>
      <c r="BI223" s="173">
        <f t="shared" si="38"/>
        <v>0</v>
      </c>
      <c r="BJ223" s="82" t="s">
        <v>179</v>
      </c>
      <c r="BK223" s="173">
        <f t="shared" si="39"/>
        <v>0</v>
      </c>
      <c r="BL223" s="82" t="s">
        <v>261</v>
      </c>
      <c r="BM223" s="172" t="s">
        <v>2955</v>
      </c>
    </row>
    <row r="224" spans="1:65" s="92" customFormat="1" ht="24">
      <c r="A224" s="227"/>
      <c r="B224" s="90"/>
      <c r="C224" s="161" t="s">
        <v>2131</v>
      </c>
      <c r="D224" s="161" t="s">
        <v>173</v>
      </c>
      <c r="E224" s="162" t="s">
        <v>2956</v>
      </c>
      <c r="F224" s="163" t="s">
        <v>2957</v>
      </c>
      <c r="G224" s="164" t="s">
        <v>512</v>
      </c>
      <c r="H224" s="165">
        <v>1</v>
      </c>
      <c r="I224" s="75"/>
      <c r="J224" s="166">
        <f t="shared" si="30"/>
        <v>0</v>
      </c>
      <c r="K224" s="163" t="s">
        <v>177</v>
      </c>
      <c r="L224" s="90"/>
      <c r="M224" s="167" t="s">
        <v>3</v>
      </c>
      <c r="N224" s="168" t="s">
        <v>47</v>
      </c>
      <c r="O224" s="169"/>
      <c r="P224" s="170">
        <f t="shared" si="31"/>
        <v>0</v>
      </c>
      <c r="Q224" s="170">
        <v>0.00188</v>
      </c>
      <c r="R224" s="170">
        <f t="shared" si="32"/>
        <v>0.00188</v>
      </c>
      <c r="S224" s="170">
        <v>0</v>
      </c>
      <c r="T224" s="171">
        <f t="shared" si="33"/>
        <v>0</v>
      </c>
      <c r="U224" s="227"/>
      <c r="V224" s="227"/>
      <c r="W224" s="227"/>
      <c r="X224" s="227"/>
      <c r="Y224" s="227"/>
      <c r="Z224" s="227"/>
      <c r="AA224" s="227"/>
      <c r="AB224" s="227"/>
      <c r="AC224" s="227"/>
      <c r="AD224" s="227"/>
      <c r="AE224" s="227"/>
      <c r="AR224" s="172" t="s">
        <v>261</v>
      </c>
      <c r="AT224" s="172" t="s">
        <v>173</v>
      </c>
      <c r="AU224" s="172" t="s">
        <v>179</v>
      </c>
      <c r="AY224" s="82" t="s">
        <v>171</v>
      </c>
      <c r="BE224" s="173">
        <f t="shared" si="34"/>
        <v>0</v>
      </c>
      <c r="BF224" s="173">
        <f t="shared" si="35"/>
        <v>0</v>
      </c>
      <c r="BG224" s="173">
        <f t="shared" si="36"/>
        <v>0</v>
      </c>
      <c r="BH224" s="173">
        <f t="shared" si="37"/>
        <v>0</v>
      </c>
      <c r="BI224" s="173">
        <f t="shared" si="38"/>
        <v>0</v>
      </c>
      <c r="BJ224" s="82" t="s">
        <v>179</v>
      </c>
      <c r="BK224" s="173">
        <f t="shared" si="39"/>
        <v>0</v>
      </c>
      <c r="BL224" s="82" t="s">
        <v>261</v>
      </c>
      <c r="BM224" s="172" t="s">
        <v>2958</v>
      </c>
    </row>
    <row r="225" spans="1:65" s="92" customFormat="1" ht="16.5" customHeight="1">
      <c r="A225" s="227"/>
      <c r="B225" s="90"/>
      <c r="C225" s="161" t="s">
        <v>782</v>
      </c>
      <c r="D225" s="161" t="s">
        <v>173</v>
      </c>
      <c r="E225" s="162" t="s">
        <v>2959</v>
      </c>
      <c r="F225" s="163" t="s">
        <v>2960</v>
      </c>
      <c r="G225" s="164" t="s">
        <v>284</v>
      </c>
      <c r="H225" s="165">
        <v>1</v>
      </c>
      <c r="I225" s="75"/>
      <c r="J225" s="166">
        <f t="shared" si="30"/>
        <v>0</v>
      </c>
      <c r="K225" s="163" t="s">
        <v>3</v>
      </c>
      <c r="L225" s="90"/>
      <c r="M225" s="167" t="s">
        <v>3</v>
      </c>
      <c r="N225" s="168" t="s">
        <v>47</v>
      </c>
      <c r="O225" s="169"/>
      <c r="P225" s="170">
        <f t="shared" si="31"/>
        <v>0</v>
      </c>
      <c r="Q225" s="170">
        <v>0.00052</v>
      </c>
      <c r="R225" s="170">
        <f t="shared" si="32"/>
        <v>0.00052</v>
      </c>
      <c r="S225" s="170">
        <v>0</v>
      </c>
      <c r="T225" s="171">
        <f t="shared" si="33"/>
        <v>0</v>
      </c>
      <c r="U225" s="227"/>
      <c r="V225" s="227"/>
      <c r="W225" s="227"/>
      <c r="X225" s="227"/>
      <c r="Y225" s="227"/>
      <c r="Z225" s="227"/>
      <c r="AA225" s="227"/>
      <c r="AB225" s="227"/>
      <c r="AC225" s="227"/>
      <c r="AD225" s="227"/>
      <c r="AE225" s="227"/>
      <c r="AR225" s="172" t="s">
        <v>261</v>
      </c>
      <c r="AT225" s="172" t="s">
        <v>173</v>
      </c>
      <c r="AU225" s="172" t="s">
        <v>179</v>
      </c>
      <c r="AY225" s="82" t="s">
        <v>171</v>
      </c>
      <c r="BE225" s="173">
        <f t="shared" si="34"/>
        <v>0</v>
      </c>
      <c r="BF225" s="173">
        <f t="shared" si="35"/>
        <v>0</v>
      </c>
      <c r="BG225" s="173">
        <f t="shared" si="36"/>
        <v>0</v>
      </c>
      <c r="BH225" s="173">
        <f t="shared" si="37"/>
        <v>0</v>
      </c>
      <c r="BI225" s="173">
        <f t="shared" si="38"/>
        <v>0</v>
      </c>
      <c r="BJ225" s="82" t="s">
        <v>179</v>
      </c>
      <c r="BK225" s="173">
        <f t="shared" si="39"/>
        <v>0</v>
      </c>
      <c r="BL225" s="82" t="s">
        <v>261</v>
      </c>
      <c r="BM225" s="172" t="s">
        <v>2961</v>
      </c>
    </row>
    <row r="226" spans="1:65" s="92" customFormat="1" ht="16.5" customHeight="1">
      <c r="A226" s="227"/>
      <c r="B226" s="90"/>
      <c r="C226" s="161" t="s">
        <v>770</v>
      </c>
      <c r="D226" s="161" t="s">
        <v>173</v>
      </c>
      <c r="E226" s="162" t="s">
        <v>2962</v>
      </c>
      <c r="F226" s="163" t="s">
        <v>2963</v>
      </c>
      <c r="G226" s="164" t="s">
        <v>284</v>
      </c>
      <c r="H226" s="165">
        <v>1</v>
      </c>
      <c r="I226" s="75"/>
      <c r="J226" s="166">
        <f t="shared" si="30"/>
        <v>0</v>
      </c>
      <c r="K226" s="163" t="s">
        <v>177</v>
      </c>
      <c r="L226" s="90"/>
      <c r="M226" s="167" t="s">
        <v>3</v>
      </c>
      <c r="N226" s="168" t="s">
        <v>47</v>
      </c>
      <c r="O226" s="169"/>
      <c r="P226" s="170">
        <f t="shared" si="31"/>
        <v>0</v>
      </c>
      <c r="Q226" s="170">
        <v>0.00096</v>
      </c>
      <c r="R226" s="170">
        <f t="shared" si="32"/>
        <v>0.00096</v>
      </c>
      <c r="S226" s="170">
        <v>0</v>
      </c>
      <c r="T226" s="171">
        <f t="shared" si="33"/>
        <v>0</v>
      </c>
      <c r="U226" s="227"/>
      <c r="V226" s="227"/>
      <c r="W226" s="227"/>
      <c r="X226" s="227"/>
      <c r="Y226" s="227"/>
      <c r="Z226" s="227"/>
      <c r="AA226" s="227"/>
      <c r="AB226" s="227"/>
      <c r="AC226" s="227"/>
      <c r="AD226" s="227"/>
      <c r="AE226" s="227"/>
      <c r="AR226" s="172" t="s">
        <v>261</v>
      </c>
      <c r="AT226" s="172" t="s">
        <v>173</v>
      </c>
      <c r="AU226" s="172" t="s">
        <v>179</v>
      </c>
      <c r="AY226" s="82" t="s">
        <v>171</v>
      </c>
      <c r="BE226" s="173">
        <f t="shared" si="34"/>
        <v>0</v>
      </c>
      <c r="BF226" s="173">
        <f t="shared" si="35"/>
        <v>0</v>
      </c>
      <c r="BG226" s="173">
        <f t="shared" si="36"/>
        <v>0</v>
      </c>
      <c r="BH226" s="173">
        <f t="shared" si="37"/>
        <v>0</v>
      </c>
      <c r="BI226" s="173">
        <f t="shared" si="38"/>
        <v>0</v>
      </c>
      <c r="BJ226" s="82" t="s">
        <v>179</v>
      </c>
      <c r="BK226" s="173">
        <f t="shared" si="39"/>
        <v>0</v>
      </c>
      <c r="BL226" s="82" t="s">
        <v>261</v>
      </c>
      <c r="BM226" s="172" t="s">
        <v>2964</v>
      </c>
    </row>
    <row r="227" spans="1:65" s="92" customFormat="1" ht="24">
      <c r="A227" s="227"/>
      <c r="B227" s="90"/>
      <c r="C227" s="161" t="s">
        <v>777</v>
      </c>
      <c r="D227" s="161" t="s">
        <v>173</v>
      </c>
      <c r="E227" s="162" t="s">
        <v>2965</v>
      </c>
      <c r="F227" s="163" t="s">
        <v>2966</v>
      </c>
      <c r="G227" s="164" t="s">
        <v>284</v>
      </c>
      <c r="H227" s="165">
        <v>1</v>
      </c>
      <c r="I227" s="75"/>
      <c r="J227" s="166">
        <f t="shared" si="30"/>
        <v>0</v>
      </c>
      <c r="K227" s="163" t="s">
        <v>177</v>
      </c>
      <c r="L227" s="90"/>
      <c r="M227" s="167" t="s">
        <v>3</v>
      </c>
      <c r="N227" s="168" t="s">
        <v>47</v>
      </c>
      <c r="O227" s="169"/>
      <c r="P227" s="170">
        <f t="shared" si="31"/>
        <v>0</v>
      </c>
      <c r="Q227" s="170">
        <v>0.00056</v>
      </c>
      <c r="R227" s="170">
        <f t="shared" si="32"/>
        <v>0.00056</v>
      </c>
      <c r="S227" s="170">
        <v>0</v>
      </c>
      <c r="T227" s="171">
        <f t="shared" si="33"/>
        <v>0</v>
      </c>
      <c r="U227" s="227"/>
      <c r="V227" s="227"/>
      <c r="W227" s="227"/>
      <c r="X227" s="227"/>
      <c r="Y227" s="227"/>
      <c r="Z227" s="227"/>
      <c r="AA227" s="227"/>
      <c r="AB227" s="227"/>
      <c r="AC227" s="227"/>
      <c r="AD227" s="227"/>
      <c r="AE227" s="227"/>
      <c r="AR227" s="172" t="s">
        <v>261</v>
      </c>
      <c r="AT227" s="172" t="s">
        <v>173</v>
      </c>
      <c r="AU227" s="172" t="s">
        <v>179</v>
      </c>
      <c r="AY227" s="82" t="s">
        <v>171</v>
      </c>
      <c r="BE227" s="173">
        <f t="shared" si="34"/>
        <v>0</v>
      </c>
      <c r="BF227" s="173">
        <f t="shared" si="35"/>
        <v>0</v>
      </c>
      <c r="BG227" s="173">
        <f t="shared" si="36"/>
        <v>0</v>
      </c>
      <c r="BH227" s="173">
        <f t="shared" si="37"/>
        <v>0</v>
      </c>
      <c r="BI227" s="173">
        <f t="shared" si="38"/>
        <v>0</v>
      </c>
      <c r="BJ227" s="82" t="s">
        <v>179</v>
      </c>
      <c r="BK227" s="173">
        <f t="shared" si="39"/>
        <v>0</v>
      </c>
      <c r="BL227" s="82" t="s">
        <v>261</v>
      </c>
      <c r="BM227" s="172" t="s">
        <v>2967</v>
      </c>
    </row>
    <row r="228" spans="1:65" s="92" customFormat="1" ht="24">
      <c r="A228" s="227"/>
      <c r="B228" s="90"/>
      <c r="C228" s="161" t="s">
        <v>982</v>
      </c>
      <c r="D228" s="161" t="s">
        <v>173</v>
      </c>
      <c r="E228" s="162" t="s">
        <v>2968</v>
      </c>
      <c r="F228" s="163" t="s">
        <v>2969</v>
      </c>
      <c r="G228" s="164" t="s">
        <v>222</v>
      </c>
      <c r="H228" s="165">
        <v>0.521</v>
      </c>
      <c r="I228" s="75"/>
      <c r="J228" s="166">
        <f t="shared" si="30"/>
        <v>0</v>
      </c>
      <c r="K228" s="163" t="s">
        <v>177</v>
      </c>
      <c r="L228" s="90"/>
      <c r="M228" s="167" t="s">
        <v>3</v>
      </c>
      <c r="N228" s="168" t="s">
        <v>47</v>
      </c>
      <c r="O228" s="169"/>
      <c r="P228" s="170">
        <f t="shared" si="31"/>
        <v>0</v>
      </c>
      <c r="Q228" s="170">
        <v>0</v>
      </c>
      <c r="R228" s="170">
        <f t="shared" si="32"/>
        <v>0</v>
      </c>
      <c r="S228" s="170">
        <v>0</v>
      </c>
      <c r="T228" s="171">
        <f t="shared" si="33"/>
        <v>0</v>
      </c>
      <c r="U228" s="227"/>
      <c r="V228" s="227"/>
      <c r="W228" s="227"/>
      <c r="X228" s="227"/>
      <c r="Y228" s="227"/>
      <c r="Z228" s="227"/>
      <c r="AA228" s="227"/>
      <c r="AB228" s="227"/>
      <c r="AC228" s="227"/>
      <c r="AD228" s="227"/>
      <c r="AE228" s="227"/>
      <c r="AR228" s="172" t="s">
        <v>261</v>
      </c>
      <c r="AT228" s="172" t="s">
        <v>173</v>
      </c>
      <c r="AU228" s="172" t="s">
        <v>179</v>
      </c>
      <c r="AY228" s="82" t="s">
        <v>171</v>
      </c>
      <c r="BE228" s="173">
        <f t="shared" si="34"/>
        <v>0</v>
      </c>
      <c r="BF228" s="173">
        <f t="shared" si="35"/>
        <v>0</v>
      </c>
      <c r="BG228" s="173">
        <f t="shared" si="36"/>
        <v>0</v>
      </c>
      <c r="BH228" s="173">
        <f t="shared" si="37"/>
        <v>0</v>
      </c>
      <c r="BI228" s="173">
        <f t="shared" si="38"/>
        <v>0</v>
      </c>
      <c r="BJ228" s="82" t="s">
        <v>179</v>
      </c>
      <c r="BK228" s="173">
        <f t="shared" si="39"/>
        <v>0</v>
      </c>
      <c r="BL228" s="82" t="s">
        <v>261</v>
      </c>
      <c r="BM228" s="172" t="s">
        <v>2970</v>
      </c>
    </row>
    <row r="229" spans="2:63" s="148" customFormat="1" ht="22.9" customHeight="1">
      <c r="B229" s="149"/>
      <c r="D229" s="150" t="s">
        <v>74</v>
      </c>
      <c r="E229" s="159" t="s">
        <v>2971</v>
      </c>
      <c r="F229" s="159" t="s">
        <v>2972</v>
      </c>
      <c r="J229" s="160">
        <f>BK229</f>
        <v>0</v>
      </c>
      <c r="L229" s="149"/>
      <c r="M229" s="153"/>
      <c r="N229" s="154"/>
      <c r="O229" s="154"/>
      <c r="P229" s="155">
        <f>SUM(P230:P235)</f>
        <v>0</v>
      </c>
      <c r="Q229" s="154"/>
      <c r="R229" s="155">
        <f>SUM(R230:R235)</f>
        <v>0.010410000000000003</v>
      </c>
      <c r="S229" s="154"/>
      <c r="T229" s="156">
        <f>SUM(T230:T235)</f>
        <v>0</v>
      </c>
      <c r="AR229" s="150" t="s">
        <v>179</v>
      </c>
      <c r="AT229" s="157" t="s">
        <v>74</v>
      </c>
      <c r="AU229" s="157" t="s">
        <v>83</v>
      </c>
      <c r="AY229" s="150" t="s">
        <v>171</v>
      </c>
      <c r="BK229" s="158">
        <f>SUM(BK230:BK235)</f>
        <v>0</v>
      </c>
    </row>
    <row r="230" spans="1:65" s="92" customFormat="1" ht="16.5" customHeight="1">
      <c r="A230" s="227"/>
      <c r="B230" s="90"/>
      <c r="C230" s="161" t="s">
        <v>2156</v>
      </c>
      <c r="D230" s="161" t="s">
        <v>173</v>
      </c>
      <c r="E230" s="162" t="s">
        <v>2973</v>
      </c>
      <c r="F230" s="163" t="s">
        <v>2974</v>
      </c>
      <c r="G230" s="164" t="s">
        <v>256</v>
      </c>
      <c r="H230" s="165">
        <v>1</v>
      </c>
      <c r="I230" s="75"/>
      <c r="J230" s="166">
        <f aca="true" t="shared" si="40" ref="J230:J235">ROUND(I230*H230,2)</f>
        <v>0</v>
      </c>
      <c r="K230" s="163" t="s">
        <v>177</v>
      </c>
      <c r="L230" s="90"/>
      <c r="M230" s="167" t="s">
        <v>3</v>
      </c>
      <c r="N230" s="168" t="s">
        <v>47</v>
      </c>
      <c r="O230" s="169"/>
      <c r="P230" s="170">
        <f aca="true" t="shared" si="41" ref="P230:P235">O230*H230</f>
        <v>0</v>
      </c>
      <c r="Q230" s="170">
        <v>0.00045</v>
      </c>
      <c r="R230" s="170">
        <f aca="true" t="shared" si="42" ref="R230:R235">Q230*H230</f>
        <v>0.00045</v>
      </c>
      <c r="S230" s="170">
        <v>0</v>
      </c>
      <c r="T230" s="171">
        <f aca="true" t="shared" si="43" ref="T230:T235">S230*H230</f>
        <v>0</v>
      </c>
      <c r="U230" s="227"/>
      <c r="V230" s="227"/>
      <c r="W230" s="227"/>
      <c r="X230" s="227"/>
      <c r="Y230" s="227"/>
      <c r="Z230" s="227"/>
      <c r="AA230" s="227"/>
      <c r="AB230" s="227"/>
      <c r="AC230" s="227"/>
      <c r="AD230" s="227"/>
      <c r="AE230" s="227"/>
      <c r="AR230" s="172" t="s">
        <v>261</v>
      </c>
      <c r="AT230" s="172" t="s">
        <v>173</v>
      </c>
      <c r="AU230" s="172" t="s">
        <v>179</v>
      </c>
      <c r="AY230" s="82" t="s">
        <v>171</v>
      </c>
      <c r="BE230" s="173">
        <f aca="true" t="shared" si="44" ref="BE230:BE235">IF(N230="základní",J230,0)</f>
        <v>0</v>
      </c>
      <c r="BF230" s="173">
        <f aca="true" t="shared" si="45" ref="BF230:BF235">IF(N230="snížená",J230,0)</f>
        <v>0</v>
      </c>
      <c r="BG230" s="173">
        <f aca="true" t="shared" si="46" ref="BG230:BG235">IF(N230="zákl. přenesená",J230,0)</f>
        <v>0</v>
      </c>
      <c r="BH230" s="173">
        <f aca="true" t="shared" si="47" ref="BH230:BH235">IF(N230="sníž. přenesená",J230,0)</f>
        <v>0</v>
      </c>
      <c r="BI230" s="173">
        <f aca="true" t="shared" si="48" ref="BI230:BI235">IF(N230="nulová",J230,0)</f>
        <v>0</v>
      </c>
      <c r="BJ230" s="82" t="s">
        <v>179</v>
      </c>
      <c r="BK230" s="173">
        <f aca="true" t="shared" si="49" ref="BK230:BK235">ROUND(I230*H230,2)</f>
        <v>0</v>
      </c>
      <c r="BL230" s="82" t="s">
        <v>261</v>
      </c>
      <c r="BM230" s="172" t="s">
        <v>2975</v>
      </c>
    </row>
    <row r="231" spans="1:65" s="92" customFormat="1" ht="16.5" customHeight="1">
      <c r="A231" s="227"/>
      <c r="B231" s="90"/>
      <c r="C231" s="161" t="s">
        <v>2160</v>
      </c>
      <c r="D231" s="161" t="s">
        <v>173</v>
      </c>
      <c r="E231" s="162" t="s">
        <v>2976</v>
      </c>
      <c r="F231" s="163" t="s">
        <v>2977</v>
      </c>
      <c r="G231" s="164" t="s">
        <v>256</v>
      </c>
      <c r="H231" s="165">
        <v>9</v>
      </c>
      <c r="I231" s="75"/>
      <c r="J231" s="166">
        <f t="shared" si="40"/>
        <v>0</v>
      </c>
      <c r="K231" s="163" t="s">
        <v>177</v>
      </c>
      <c r="L231" s="90"/>
      <c r="M231" s="167" t="s">
        <v>3</v>
      </c>
      <c r="N231" s="168" t="s">
        <v>47</v>
      </c>
      <c r="O231" s="169"/>
      <c r="P231" s="170">
        <f t="shared" si="41"/>
        <v>0</v>
      </c>
      <c r="Q231" s="170">
        <v>0.00067</v>
      </c>
      <c r="R231" s="170">
        <f t="shared" si="42"/>
        <v>0.006030000000000001</v>
      </c>
      <c r="S231" s="170">
        <v>0</v>
      </c>
      <c r="T231" s="171">
        <f t="shared" si="43"/>
        <v>0</v>
      </c>
      <c r="U231" s="227"/>
      <c r="V231" s="227"/>
      <c r="W231" s="227"/>
      <c r="X231" s="227"/>
      <c r="Y231" s="227"/>
      <c r="Z231" s="227"/>
      <c r="AA231" s="227"/>
      <c r="AB231" s="227"/>
      <c r="AC231" s="227"/>
      <c r="AD231" s="227"/>
      <c r="AE231" s="227"/>
      <c r="AR231" s="172" t="s">
        <v>261</v>
      </c>
      <c r="AT231" s="172" t="s">
        <v>173</v>
      </c>
      <c r="AU231" s="172" t="s">
        <v>179</v>
      </c>
      <c r="AY231" s="82" t="s">
        <v>171</v>
      </c>
      <c r="BE231" s="173">
        <f t="shared" si="44"/>
        <v>0</v>
      </c>
      <c r="BF231" s="173">
        <f t="shared" si="45"/>
        <v>0</v>
      </c>
      <c r="BG231" s="173">
        <f t="shared" si="46"/>
        <v>0</v>
      </c>
      <c r="BH231" s="173">
        <f t="shared" si="47"/>
        <v>0</v>
      </c>
      <c r="BI231" s="173">
        <f t="shared" si="48"/>
        <v>0</v>
      </c>
      <c r="BJ231" s="82" t="s">
        <v>179</v>
      </c>
      <c r="BK231" s="173">
        <f t="shared" si="49"/>
        <v>0</v>
      </c>
      <c r="BL231" s="82" t="s">
        <v>261</v>
      </c>
      <c r="BM231" s="172" t="s">
        <v>2978</v>
      </c>
    </row>
    <row r="232" spans="1:65" s="92" customFormat="1" ht="16.5" customHeight="1">
      <c r="A232" s="227"/>
      <c r="B232" s="90"/>
      <c r="C232" s="161" t="s">
        <v>2164</v>
      </c>
      <c r="D232" s="161" t="s">
        <v>173</v>
      </c>
      <c r="E232" s="162" t="s">
        <v>2979</v>
      </c>
      <c r="F232" s="163" t="s">
        <v>2980</v>
      </c>
      <c r="G232" s="164" t="s">
        <v>284</v>
      </c>
      <c r="H232" s="165">
        <v>1</v>
      </c>
      <c r="I232" s="75"/>
      <c r="J232" s="166">
        <f t="shared" si="40"/>
        <v>0</v>
      </c>
      <c r="K232" s="163" t="s">
        <v>3</v>
      </c>
      <c r="L232" s="90"/>
      <c r="M232" s="167" t="s">
        <v>3</v>
      </c>
      <c r="N232" s="168" t="s">
        <v>47</v>
      </c>
      <c r="O232" s="169"/>
      <c r="P232" s="170">
        <f t="shared" si="41"/>
        <v>0</v>
      </c>
      <c r="Q232" s="170">
        <v>0.00345</v>
      </c>
      <c r="R232" s="170">
        <f t="shared" si="42"/>
        <v>0.00345</v>
      </c>
      <c r="S232" s="170">
        <v>0</v>
      </c>
      <c r="T232" s="171">
        <f t="shared" si="43"/>
        <v>0</v>
      </c>
      <c r="U232" s="227"/>
      <c r="V232" s="227"/>
      <c r="W232" s="227"/>
      <c r="X232" s="227"/>
      <c r="Y232" s="227"/>
      <c r="Z232" s="227"/>
      <c r="AA232" s="227"/>
      <c r="AB232" s="227"/>
      <c r="AC232" s="227"/>
      <c r="AD232" s="227"/>
      <c r="AE232" s="227"/>
      <c r="AR232" s="172" t="s">
        <v>261</v>
      </c>
      <c r="AT232" s="172" t="s">
        <v>173</v>
      </c>
      <c r="AU232" s="172" t="s">
        <v>179</v>
      </c>
      <c r="AY232" s="82" t="s">
        <v>171</v>
      </c>
      <c r="BE232" s="173">
        <f t="shared" si="44"/>
        <v>0</v>
      </c>
      <c r="BF232" s="173">
        <f t="shared" si="45"/>
        <v>0</v>
      </c>
      <c r="BG232" s="173">
        <f t="shared" si="46"/>
        <v>0</v>
      </c>
      <c r="BH232" s="173">
        <f t="shared" si="47"/>
        <v>0</v>
      </c>
      <c r="BI232" s="173">
        <f t="shared" si="48"/>
        <v>0</v>
      </c>
      <c r="BJ232" s="82" t="s">
        <v>179</v>
      </c>
      <c r="BK232" s="173">
        <f t="shared" si="49"/>
        <v>0</v>
      </c>
      <c r="BL232" s="82" t="s">
        <v>261</v>
      </c>
      <c r="BM232" s="172" t="s">
        <v>2981</v>
      </c>
    </row>
    <row r="233" spans="1:65" s="92" customFormat="1" ht="21.75" customHeight="1">
      <c r="A233" s="227"/>
      <c r="B233" s="90"/>
      <c r="C233" s="161" t="s">
        <v>2168</v>
      </c>
      <c r="D233" s="161" t="s">
        <v>173</v>
      </c>
      <c r="E233" s="162" t="s">
        <v>2982</v>
      </c>
      <c r="F233" s="163" t="s">
        <v>2983</v>
      </c>
      <c r="G233" s="164" t="s">
        <v>284</v>
      </c>
      <c r="H233" s="165">
        <v>1</v>
      </c>
      <c r="I233" s="75"/>
      <c r="J233" s="166">
        <f t="shared" si="40"/>
        <v>0</v>
      </c>
      <c r="K233" s="163" t="s">
        <v>177</v>
      </c>
      <c r="L233" s="90"/>
      <c r="M233" s="167" t="s">
        <v>3</v>
      </c>
      <c r="N233" s="168" t="s">
        <v>47</v>
      </c>
      <c r="O233" s="169"/>
      <c r="P233" s="170">
        <f t="shared" si="41"/>
        <v>0</v>
      </c>
      <c r="Q233" s="170">
        <v>0.00024</v>
      </c>
      <c r="R233" s="170">
        <f t="shared" si="42"/>
        <v>0.00024</v>
      </c>
      <c r="S233" s="170">
        <v>0</v>
      </c>
      <c r="T233" s="171">
        <f t="shared" si="43"/>
        <v>0</v>
      </c>
      <c r="U233" s="227"/>
      <c r="V233" s="227"/>
      <c r="W233" s="227"/>
      <c r="X233" s="227"/>
      <c r="Y233" s="227"/>
      <c r="Z233" s="227"/>
      <c r="AA233" s="227"/>
      <c r="AB233" s="227"/>
      <c r="AC233" s="227"/>
      <c r="AD233" s="227"/>
      <c r="AE233" s="227"/>
      <c r="AR233" s="172" t="s">
        <v>261</v>
      </c>
      <c r="AT233" s="172" t="s">
        <v>173</v>
      </c>
      <c r="AU233" s="172" t="s">
        <v>179</v>
      </c>
      <c r="AY233" s="82" t="s">
        <v>171</v>
      </c>
      <c r="BE233" s="173">
        <f t="shared" si="44"/>
        <v>0</v>
      </c>
      <c r="BF233" s="173">
        <f t="shared" si="45"/>
        <v>0</v>
      </c>
      <c r="BG233" s="173">
        <f t="shared" si="46"/>
        <v>0</v>
      </c>
      <c r="BH233" s="173">
        <f t="shared" si="47"/>
        <v>0</v>
      </c>
      <c r="BI233" s="173">
        <f t="shared" si="48"/>
        <v>0</v>
      </c>
      <c r="BJ233" s="82" t="s">
        <v>179</v>
      </c>
      <c r="BK233" s="173">
        <f t="shared" si="49"/>
        <v>0</v>
      </c>
      <c r="BL233" s="82" t="s">
        <v>261</v>
      </c>
      <c r="BM233" s="172" t="s">
        <v>2984</v>
      </c>
    </row>
    <row r="234" spans="1:65" s="92" customFormat="1" ht="21.75" customHeight="1">
      <c r="A234" s="227"/>
      <c r="B234" s="90"/>
      <c r="C234" s="161" t="s">
        <v>2172</v>
      </c>
      <c r="D234" s="161" t="s">
        <v>173</v>
      </c>
      <c r="E234" s="162" t="s">
        <v>2985</v>
      </c>
      <c r="F234" s="163" t="s">
        <v>2986</v>
      </c>
      <c r="G234" s="164" t="s">
        <v>284</v>
      </c>
      <c r="H234" s="165">
        <v>1</v>
      </c>
      <c r="I234" s="75"/>
      <c r="J234" s="166">
        <f t="shared" si="40"/>
        <v>0</v>
      </c>
      <c r="K234" s="163" t="s">
        <v>177</v>
      </c>
      <c r="L234" s="90"/>
      <c r="M234" s="167" t="s">
        <v>3</v>
      </c>
      <c r="N234" s="168" t="s">
        <v>47</v>
      </c>
      <c r="O234" s="169"/>
      <c r="P234" s="170">
        <f t="shared" si="41"/>
        <v>0</v>
      </c>
      <c r="Q234" s="170">
        <v>0.00024</v>
      </c>
      <c r="R234" s="170">
        <f t="shared" si="42"/>
        <v>0.00024</v>
      </c>
      <c r="S234" s="170">
        <v>0</v>
      </c>
      <c r="T234" s="171">
        <f t="shared" si="43"/>
        <v>0</v>
      </c>
      <c r="U234" s="227"/>
      <c r="V234" s="227"/>
      <c r="W234" s="227"/>
      <c r="X234" s="227"/>
      <c r="Y234" s="227"/>
      <c r="Z234" s="227"/>
      <c r="AA234" s="227"/>
      <c r="AB234" s="227"/>
      <c r="AC234" s="227"/>
      <c r="AD234" s="227"/>
      <c r="AE234" s="227"/>
      <c r="AR234" s="172" t="s">
        <v>261</v>
      </c>
      <c r="AT234" s="172" t="s">
        <v>173</v>
      </c>
      <c r="AU234" s="172" t="s">
        <v>179</v>
      </c>
      <c r="AY234" s="82" t="s">
        <v>171</v>
      </c>
      <c r="BE234" s="173">
        <f t="shared" si="44"/>
        <v>0</v>
      </c>
      <c r="BF234" s="173">
        <f t="shared" si="45"/>
        <v>0</v>
      </c>
      <c r="BG234" s="173">
        <f t="shared" si="46"/>
        <v>0</v>
      </c>
      <c r="BH234" s="173">
        <f t="shared" si="47"/>
        <v>0</v>
      </c>
      <c r="BI234" s="173">
        <f t="shared" si="48"/>
        <v>0</v>
      </c>
      <c r="BJ234" s="82" t="s">
        <v>179</v>
      </c>
      <c r="BK234" s="173">
        <f t="shared" si="49"/>
        <v>0</v>
      </c>
      <c r="BL234" s="82" t="s">
        <v>261</v>
      </c>
      <c r="BM234" s="172" t="s">
        <v>2987</v>
      </c>
    </row>
    <row r="235" spans="1:65" s="92" customFormat="1" ht="24">
      <c r="A235" s="227"/>
      <c r="B235" s="90"/>
      <c r="C235" s="161" t="s">
        <v>986</v>
      </c>
      <c r="D235" s="161" t="s">
        <v>173</v>
      </c>
      <c r="E235" s="162" t="s">
        <v>2988</v>
      </c>
      <c r="F235" s="163" t="s">
        <v>2989</v>
      </c>
      <c r="G235" s="164" t="s">
        <v>222</v>
      </c>
      <c r="H235" s="165">
        <v>0.01</v>
      </c>
      <c r="I235" s="75"/>
      <c r="J235" s="166">
        <f t="shared" si="40"/>
        <v>0</v>
      </c>
      <c r="K235" s="163" t="s">
        <v>177</v>
      </c>
      <c r="L235" s="90"/>
      <c r="M235" s="167" t="s">
        <v>3</v>
      </c>
      <c r="N235" s="168" t="s">
        <v>47</v>
      </c>
      <c r="O235" s="169"/>
      <c r="P235" s="170">
        <f t="shared" si="41"/>
        <v>0</v>
      </c>
      <c r="Q235" s="170">
        <v>0</v>
      </c>
      <c r="R235" s="170">
        <f t="shared" si="42"/>
        <v>0</v>
      </c>
      <c r="S235" s="170">
        <v>0</v>
      </c>
      <c r="T235" s="171">
        <f t="shared" si="43"/>
        <v>0</v>
      </c>
      <c r="U235" s="227"/>
      <c r="V235" s="227"/>
      <c r="W235" s="227"/>
      <c r="X235" s="227"/>
      <c r="Y235" s="227"/>
      <c r="Z235" s="227"/>
      <c r="AA235" s="227"/>
      <c r="AB235" s="227"/>
      <c r="AC235" s="227"/>
      <c r="AD235" s="227"/>
      <c r="AE235" s="227"/>
      <c r="AR235" s="172" t="s">
        <v>261</v>
      </c>
      <c r="AT235" s="172" t="s">
        <v>173</v>
      </c>
      <c r="AU235" s="172" t="s">
        <v>179</v>
      </c>
      <c r="AY235" s="82" t="s">
        <v>171</v>
      </c>
      <c r="BE235" s="173">
        <f t="shared" si="44"/>
        <v>0</v>
      </c>
      <c r="BF235" s="173">
        <f t="shared" si="45"/>
        <v>0</v>
      </c>
      <c r="BG235" s="173">
        <f t="shared" si="46"/>
        <v>0</v>
      </c>
      <c r="BH235" s="173">
        <f t="shared" si="47"/>
        <v>0</v>
      </c>
      <c r="BI235" s="173">
        <f t="shared" si="48"/>
        <v>0</v>
      </c>
      <c r="BJ235" s="82" t="s">
        <v>179</v>
      </c>
      <c r="BK235" s="173">
        <f t="shared" si="49"/>
        <v>0</v>
      </c>
      <c r="BL235" s="82" t="s">
        <v>261</v>
      </c>
      <c r="BM235" s="172" t="s">
        <v>2990</v>
      </c>
    </row>
    <row r="236" spans="2:63" s="148" customFormat="1" ht="22.9" customHeight="1">
      <c r="B236" s="149"/>
      <c r="D236" s="150" t="s">
        <v>74</v>
      </c>
      <c r="E236" s="159" t="s">
        <v>2991</v>
      </c>
      <c r="F236" s="159" t="s">
        <v>2992</v>
      </c>
      <c r="J236" s="160">
        <f>BK236</f>
        <v>0</v>
      </c>
      <c r="L236" s="149"/>
      <c r="M236" s="153"/>
      <c r="N236" s="154"/>
      <c r="O236" s="154"/>
      <c r="P236" s="155">
        <f>SUM(P237:P265)</f>
        <v>0</v>
      </c>
      <c r="Q236" s="154"/>
      <c r="R236" s="155">
        <f>SUM(R237:R265)</f>
        <v>0.5185000000000001</v>
      </c>
      <c r="S236" s="154"/>
      <c r="T236" s="156">
        <f>SUM(T237:T265)</f>
        <v>0</v>
      </c>
      <c r="AR236" s="150" t="s">
        <v>179</v>
      </c>
      <c r="AT236" s="157" t="s">
        <v>74</v>
      </c>
      <c r="AU236" s="157" t="s">
        <v>83</v>
      </c>
      <c r="AY236" s="150" t="s">
        <v>171</v>
      </c>
      <c r="BK236" s="158">
        <f>SUM(BK237:BK265)</f>
        <v>0</v>
      </c>
    </row>
    <row r="237" spans="1:65" s="92" customFormat="1" ht="21.75" customHeight="1">
      <c r="A237" s="227"/>
      <c r="B237" s="90"/>
      <c r="C237" s="161" t="s">
        <v>793</v>
      </c>
      <c r="D237" s="161" t="s">
        <v>173</v>
      </c>
      <c r="E237" s="162" t="s">
        <v>2993</v>
      </c>
      <c r="F237" s="163" t="s">
        <v>2994</v>
      </c>
      <c r="G237" s="164" t="s">
        <v>512</v>
      </c>
      <c r="H237" s="165">
        <v>5</v>
      </c>
      <c r="I237" s="75"/>
      <c r="J237" s="166">
        <f aca="true" t="shared" si="50" ref="J237:J250">ROUND(I237*H237,2)</f>
        <v>0</v>
      </c>
      <c r="K237" s="163" t="s">
        <v>177</v>
      </c>
      <c r="L237" s="90"/>
      <c r="M237" s="167" t="s">
        <v>3</v>
      </c>
      <c r="N237" s="168" t="s">
        <v>47</v>
      </c>
      <c r="O237" s="169"/>
      <c r="P237" s="170">
        <f aca="true" t="shared" si="51" ref="P237:P250">O237*H237</f>
        <v>0</v>
      </c>
      <c r="Q237" s="170">
        <v>0.01697</v>
      </c>
      <c r="R237" s="170">
        <f aca="true" t="shared" si="52" ref="R237:R250">Q237*H237</f>
        <v>0.08485</v>
      </c>
      <c r="S237" s="170">
        <v>0</v>
      </c>
      <c r="T237" s="171">
        <f aca="true" t="shared" si="53" ref="T237:T250">S237*H237</f>
        <v>0</v>
      </c>
      <c r="U237" s="227"/>
      <c r="V237" s="227"/>
      <c r="W237" s="227"/>
      <c r="X237" s="227"/>
      <c r="Y237" s="227"/>
      <c r="Z237" s="227"/>
      <c r="AA237" s="227"/>
      <c r="AB237" s="227"/>
      <c r="AC237" s="227"/>
      <c r="AD237" s="227"/>
      <c r="AE237" s="227"/>
      <c r="AR237" s="172" t="s">
        <v>261</v>
      </c>
      <c r="AT237" s="172" t="s">
        <v>173</v>
      </c>
      <c r="AU237" s="172" t="s">
        <v>179</v>
      </c>
      <c r="AY237" s="82" t="s">
        <v>171</v>
      </c>
      <c r="BE237" s="173">
        <f aca="true" t="shared" si="54" ref="BE237:BE250">IF(N237="základní",J237,0)</f>
        <v>0</v>
      </c>
      <c r="BF237" s="173">
        <f aca="true" t="shared" si="55" ref="BF237:BF250">IF(N237="snížená",J237,0)</f>
        <v>0</v>
      </c>
      <c r="BG237" s="173">
        <f aca="true" t="shared" si="56" ref="BG237:BG250">IF(N237="zákl. přenesená",J237,0)</f>
        <v>0</v>
      </c>
      <c r="BH237" s="173">
        <f aca="true" t="shared" si="57" ref="BH237:BH250">IF(N237="sníž. přenesená",J237,0)</f>
        <v>0</v>
      </c>
      <c r="BI237" s="173">
        <f aca="true" t="shared" si="58" ref="BI237:BI250">IF(N237="nulová",J237,0)</f>
        <v>0</v>
      </c>
      <c r="BJ237" s="82" t="s">
        <v>179</v>
      </c>
      <c r="BK237" s="173">
        <f aca="true" t="shared" si="59" ref="BK237:BK250">ROUND(I237*H237,2)</f>
        <v>0</v>
      </c>
      <c r="BL237" s="82" t="s">
        <v>261</v>
      </c>
      <c r="BM237" s="172" t="s">
        <v>2995</v>
      </c>
    </row>
    <row r="238" spans="1:65" s="92" customFormat="1" ht="24">
      <c r="A238" s="227"/>
      <c r="B238" s="90"/>
      <c r="C238" s="161" t="s">
        <v>797</v>
      </c>
      <c r="D238" s="161" t="s">
        <v>173</v>
      </c>
      <c r="E238" s="162" t="s">
        <v>2996</v>
      </c>
      <c r="F238" s="163" t="s">
        <v>2997</v>
      </c>
      <c r="G238" s="164" t="s">
        <v>512</v>
      </c>
      <c r="H238" s="165">
        <v>2</v>
      </c>
      <c r="I238" s="75"/>
      <c r="J238" s="166">
        <f t="shared" si="50"/>
        <v>0</v>
      </c>
      <c r="K238" s="163" t="s">
        <v>3</v>
      </c>
      <c r="L238" s="90"/>
      <c r="M238" s="167" t="s">
        <v>3</v>
      </c>
      <c r="N238" s="168" t="s">
        <v>47</v>
      </c>
      <c r="O238" s="169"/>
      <c r="P238" s="170">
        <f t="shared" si="51"/>
        <v>0</v>
      </c>
      <c r="Q238" s="170">
        <v>0.01697</v>
      </c>
      <c r="R238" s="170">
        <f t="shared" si="52"/>
        <v>0.03394</v>
      </c>
      <c r="S238" s="170">
        <v>0</v>
      </c>
      <c r="T238" s="171">
        <f t="shared" si="53"/>
        <v>0</v>
      </c>
      <c r="U238" s="227"/>
      <c r="V238" s="227"/>
      <c r="W238" s="227"/>
      <c r="X238" s="227"/>
      <c r="Y238" s="227"/>
      <c r="Z238" s="227"/>
      <c r="AA238" s="227"/>
      <c r="AB238" s="227"/>
      <c r="AC238" s="227"/>
      <c r="AD238" s="227"/>
      <c r="AE238" s="227"/>
      <c r="AR238" s="172" t="s">
        <v>261</v>
      </c>
      <c r="AT238" s="172" t="s">
        <v>173</v>
      </c>
      <c r="AU238" s="172" t="s">
        <v>179</v>
      </c>
      <c r="AY238" s="82" t="s">
        <v>171</v>
      </c>
      <c r="BE238" s="173">
        <f t="shared" si="54"/>
        <v>0</v>
      </c>
      <c r="BF238" s="173">
        <f t="shared" si="55"/>
        <v>0</v>
      </c>
      <c r="BG238" s="173">
        <f t="shared" si="56"/>
        <v>0</v>
      </c>
      <c r="BH238" s="173">
        <f t="shared" si="57"/>
        <v>0</v>
      </c>
      <c r="BI238" s="173">
        <f t="shared" si="58"/>
        <v>0</v>
      </c>
      <c r="BJ238" s="82" t="s">
        <v>179</v>
      </c>
      <c r="BK238" s="173">
        <f t="shared" si="59"/>
        <v>0</v>
      </c>
      <c r="BL238" s="82" t="s">
        <v>261</v>
      </c>
      <c r="BM238" s="172" t="s">
        <v>2998</v>
      </c>
    </row>
    <row r="239" spans="1:65" s="92" customFormat="1" ht="24">
      <c r="A239" s="227"/>
      <c r="B239" s="90"/>
      <c r="C239" s="161" t="s">
        <v>802</v>
      </c>
      <c r="D239" s="161" t="s">
        <v>173</v>
      </c>
      <c r="E239" s="162" t="s">
        <v>2999</v>
      </c>
      <c r="F239" s="163" t="s">
        <v>3000</v>
      </c>
      <c r="G239" s="164" t="s">
        <v>512</v>
      </c>
      <c r="H239" s="165">
        <v>5</v>
      </c>
      <c r="I239" s="75"/>
      <c r="J239" s="166">
        <f t="shared" si="50"/>
        <v>0</v>
      </c>
      <c r="K239" s="163" t="s">
        <v>177</v>
      </c>
      <c r="L239" s="90"/>
      <c r="M239" s="167" t="s">
        <v>3</v>
      </c>
      <c r="N239" s="168" t="s">
        <v>47</v>
      </c>
      <c r="O239" s="169"/>
      <c r="P239" s="170">
        <f t="shared" si="51"/>
        <v>0</v>
      </c>
      <c r="Q239" s="170">
        <v>0.01197</v>
      </c>
      <c r="R239" s="170">
        <f t="shared" si="52"/>
        <v>0.05985</v>
      </c>
      <c r="S239" s="170">
        <v>0</v>
      </c>
      <c r="T239" s="171">
        <f t="shared" si="53"/>
        <v>0</v>
      </c>
      <c r="U239" s="227"/>
      <c r="V239" s="227"/>
      <c r="W239" s="227"/>
      <c r="X239" s="227"/>
      <c r="Y239" s="227"/>
      <c r="Z239" s="227"/>
      <c r="AA239" s="227"/>
      <c r="AB239" s="227"/>
      <c r="AC239" s="227"/>
      <c r="AD239" s="227"/>
      <c r="AE239" s="227"/>
      <c r="AR239" s="172" t="s">
        <v>261</v>
      </c>
      <c r="AT239" s="172" t="s">
        <v>173</v>
      </c>
      <c r="AU239" s="172" t="s">
        <v>179</v>
      </c>
      <c r="AY239" s="82" t="s">
        <v>171</v>
      </c>
      <c r="BE239" s="173">
        <f t="shared" si="54"/>
        <v>0</v>
      </c>
      <c r="BF239" s="173">
        <f t="shared" si="55"/>
        <v>0</v>
      </c>
      <c r="BG239" s="173">
        <f t="shared" si="56"/>
        <v>0</v>
      </c>
      <c r="BH239" s="173">
        <f t="shared" si="57"/>
        <v>0</v>
      </c>
      <c r="BI239" s="173">
        <f t="shared" si="58"/>
        <v>0</v>
      </c>
      <c r="BJ239" s="82" t="s">
        <v>179</v>
      </c>
      <c r="BK239" s="173">
        <f t="shared" si="59"/>
        <v>0</v>
      </c>
      <c r="BL239" s="82" t="s">
        <v>261</v>
      </c>
      <c r="BM239" s="172" t="s">
        <v>3001</v>
      </c>
    </row>
    <row r="240" spans="1:65" s="92" customFormat="1" ht="21.75" customHeight="1">
      <c r="A240" s="227"/>
      <c r="B240" s="90"/>
      <c r="C240" s="161" t="s">
        <v>810</v>
      </c>
      <c r="D240" s="161" t="s">
        <v>173</v>
      </c>
      <c r="E240" s="162" t="s">
        <v>3002</v>
      </c>
      <c r="F240" s="163" t="s">
        <v>3003</v>
      </c>
      <c r="G240" s="164" t="s">
        <v>512</v>
      </c>
      <c r="H240" s="165">
        <v>2</v>
      </c>
      <c r="I240" s="75"/>
      <c r="J240" s="166">
        <f t="shared" si="50"/>
        <v>0</v>
      </c>
      <c r="K240" s="163" t="s">
        <v>177</v>
      </c>
      <c r="L240" s="90"/>
      <c r="M240" s="167" t="s">
        <v>3</v>
      </c>
      <c r="N240" s="168" t="s">
        <v>47</v>
      </c>
      <c r="O240" s="169"/>
      <c r="P240" s="170">
        <f t="shared" si="51"/>
        <v>0</v>
      </c>
      <c r="Q240" s="170">
        <v>0.01921</v>
      </c>
      <c r="R240" s="170">
        <f t="shared" si="52"/>
        <v>0.03842</v>
      </c>
      <c r="S240" s="170">
        <v>0</v>
      </c>
      <c r="T240" s="171">
        <f t="shared" si="53"/>
        <v>0</v>
      </c>
      <c r="U240" s="227"/>
      <c r="V240" s="227"/>
      <c r="W240" s="227"/>
      <c r="X240" s="227"/>
      <c r="Y240" s="227"/>
      <c r="Z240" s="227"/>
      <c r="AA240" s="227"/>
      <c r="AB240" s="227"/>
      <c r="AC240" s="227"/>
      <c r="AD240" s="227"/>
      <c r="AE240" s="227"/>
      <c r="AR240" s="172" t="s">
        <v>261</v>
      </c>
      <c r="AT240" s="172" t="s">
        <v>173</v>
      </c>
      <c r="AU240" s="172" t="s">
        <v>179</v>
      </c>
      <c r="AY240" s="82" t="s">
        <v>171</v>
      </c>
      <c r="BE240" s="173">
        <f t="shared" si="54"/>
        <v>0</v>
      </c>
      <c r="BF240" s="173">
        <f t="shared" si="55"/>
        <v>0</v>
      </c>
      <c r="BG240" s="173">
        <f t="shared" si="56"/>
        <v>0</v>
      </c>
      <c r="BH240" s="173">
        <f t="shared" si="57"/>
        <v>0</v>
      </c>
      <c r="BI240" s="173">
        <f t="shared" si="58"/>
        <v>0</v>
      </c>
      <c r="BJ240" s="82" t="s">
        <v>179</v>
      </c>
      <c r="BK240" s="173">
        <f t="shared" si="59"/>
        <v>0</v>
      </c>
      <c r="BL240" s="82" t="s">
        <v>261</v>
      </c>
      <c r="BM240" s="172" t="s">
        <v>3004</v>
      </c>
    </row>
    <row r="241" spans="1:65" s="92" customFormat="1" ht="24">
      <c r="A241" s="227"/>
      <c r="B241" s="90"/>
      <c r="C241" s="161" t="s">
        <v>815</v>
      </c>
      <c r="D241" s="161" t="s">
        <v>173</v>
      </c>
      <c r="E241" s="162" t="s">
        <v>3005</v>
      </c>
      <c r="F241" s="163" t="s">
        <v>3006</v>
      </c>
      <c r="G241" s="164" t="s">
        <v>512</v>
      </c>
      <c r="H241" s="165">
        <v>2</v>
      </c>
      <c r="I241" s="75"/>
      <c r="J241" s="166">
        <f t="shared" si="50"/>
        <v>0</v>
      </c>
      <c r="K241" s="163" t="s">
        <v>177</v>
      </c>
      <c r="L241" s="90"/>
      <c r="M241" s="167" t="s">
        <v>3</v>
      </c>
      <c r="N241" s="168" t="s">
        <v>47</v>
      </c>
      <c r="O241" s="169"/>
      <c r="P241" s="170">
        <f t="shared" si="51"/>
        <v>0</v>
      </c>
      <c r="Q241" s="170">
        <v>0.01047</v>
      </c>
      <c r="R241" s="170">
        <f t="shared" si="52"/>
        <v>0.02094</v>
      </c>
      <c r="S241" s="170">
        <v>0</v>
      </c>
      <c r="T241" s="171">
        <f t="shared" si="53"/>
        <v>0</v>
      </c>
      <c r="U241" s="227"/>
      <c r="V241" s="227"/>
      <c r="W241" s="227"/>
      <c r="X241" s="227"/>
      <c r="Y241" s="227"/>
      <c r="Z241" s="227"/>
      <c r="AA241" s="227"/>
      <c r="AB241" s="227"/>
      <c r="AC241" s="227"/>
      <c r="AD241" s="227"/>
      <c r="AE241" s="227"/>
      <c r="AR241" s="172" t="s">
        <v>261</v>
      </c>
      <c r="AT241" s="172" t="s">
        <v>173</v>
      </c>
      <c r="AU241" s="172" t="s">
        <v>179</v>
      </c>
      <c r="AY241" s="82" t="s">
        <v>171</v>
      </c>
      <c r="BE241" s="173">
        <f t="shared" si="54"/>
        <v>0</v>
      </c>
      <c r="BF241" s="173">
        <f t="shared" si="55"/>
        <v>0</v>
      </c>
      <c r="BG241" s="173">
        <f t="shared" si="56"/>
        <v>0</v>
      </c>
      <c r="BH241" s="173">
        <f t="shared" si="57"/>
        <v>0</v>
      </c>
      <c r="BI241" s="173">
        <f t="shared" si="58"/>
        <v>0</v>
      </c>
      <c r="BJ241" s="82" t="s">
        <v>179</v>
      </c>
      <c r="BK241" s="173">
        <f t="shared" si="59"/>
        <v>0</v>
      </c>
      <c r="BL241" s="82" t="s">
        <v>261</v>
      </c>
      <c r="BM241" s="172" t="s">
        <v>3007</v>
      </c>
    </row>
    <row r="242" spans="1:65" s="92" customFormat="1" ht="16.5" customHeight="1">
      <c r="A242" s="227"/>
      <c r="B242" s="90"/>
      <c r="C242" s="161" t="s">
        <v>819</v>
      </c>
      <c r="D242" s="161" t="s">
        <v>173</v>
      </c>
      <c r="E242" s="162" t="s">
        <v>3008</v>
      </c>
      <c r="F242" s="163" t="s">
        <v>3009</v>
      </c>
      <c r="G242" s="164" t="s">
        <v>512</v>
      </c>
      <c r="H242" s="165">
        <v>2</v>
      </c>
      <c r="I242" s="75"/>
      <c r="J242" s="166">
        <f t="shared" si="50"/>
        <v>0</v>
      </c>
      <c r="K242" s="163" t="s">
        <v>177</v>
      </c>
      <c r="L242" s="90"/>
      <c r="M242" s="167" t="s">
        <v>3</v>
      </c>
      <c r="N242" s="168" t="s">
        <v>47</v>
      </c>
      <c r="O242" s="169"/>
      <c r="P242" s="170">
        <f t="shared" si="51"/>
        <v>0</v>
      </c>
      <c r="Q242" s="170">
        <v>0.02387</v>
      </c>
      <c r="R242" s="170">
        <f t="shared" si="52"/>
        <v>0.04774</v>
      </c>
      <c r="S242" s="170">
        <v>0</v>
      </c>
      <c r="T242" s="171">
        <f t="shared" si="53"/>
        <v>0</v>
      </c>
      <c r="U242" s="227"/>
      <c r="V242" s="227"/>
      <c r="W242" s="227"/>
      <c r="X242" s="227"/>
      <c r="Y242" s="227"/>
      <c r="Z242" s="227"/>
      <c r="AA242" s="227"/>
      <c r="AB242" s="227"/>
      <c r="AC242" s="227"/>
      <c r="AD242" s="227"/>
      <c r="AE242" s="227"/>
      <c r="AR242" s="172" t="s">
        <v>261</v>
      </c>
      <c r="AT242" s="172" t="s">
        <v>173</v>
      </c>
      <c r="AU242" s="172" t="s">
        <v>179</v>
      </c>
      <c r="AY242" s="82" t="s">
        <v>171</v>
      </c>
      <c r="BE242" s="173">
        <f t="shared" si="54"/>
        <v>0</v>
      </c>
      <c r="BF242" s="173">
        <f t="shared" si="55"/>
        <v>0</v>
      </c>
      <c r="BG242" s="173">
        <f t="shared" si="56"/>
        <v>0</v>
      </c>
      <c r="BH242" s="173">
        <f t="shared" si="57"/>
        <v>0</v>
      </c>
      <c r="BI242" s="173">
        <f t="shared" si="58"/>
        <v>0</v>
      </c>
      <c r="BJ242" s="82" t="s">
        <v>179</v>
      </c>
      <c r="BK242" s="173">
        <f t="shared" si="59"/>
        <v>0</v>
      </c>
      <c r="BL242" s="82" t="s">
        <v>261</v>
      </c>
      <c r="BM242" s="172" t="s">
        <v>3010</v>
      </c>
    </row>
    <row r="243" spans="1:65" s="92" customFormat="1" ht="16.5" customHeight="1">
      <c r="A243" s="227"/>
      <c r="B243" s="90"/>
      <c r="C243" s="161" t="s">
        <v>827</v>
      </c>
      <c r="D243" s="161" t="s">
        <v>173</v>
      </c>
      <c r="E243" s="162" t="s">
        <v>3011</v>
      </c>
      <c r="F243" s="163" t="s">
        <v>3012</v>
      </c>
      <c r="G243" s="164" t="s">
        <v>512</v>
      </c>
      <c r="H243" s="165">
        <v>1</v>
      </c>
      <c r="I243" s="75"/>
      <c r="J243" s="166">
        <f t="shared" si="50"/>
        <v>0</v>
      </c>
      <c r="K243" s="163" t="s">
        <v>177</v>
      </c>
      <c r="L243" s="90"/>
      <c r="M243" s="167" t="s">
        <v>3</v>
      </c>
      <c r="N243" s="168" t="s">
        <v>47</v>
      </c>
      <c r="O243" s="169"/>
      <c r="P243" s="170">
        <f t="shared" si="51"/>
        <v>0</v>
      </c>
      <c r="Q243" s="170">
        <v>0.01452</v>
      </c>
      <c r="R243" s="170">
        <f t="shared" si="52"/>
        <v>0.01452</v>
      </c>
      <c r="S243" s="170">
        <v>0</v>
      </c>
      <c r="T243" s="171">
        <f t="shared" si="53"/>
        <v>0</v>
      </c>
      <c r="U243" s="227"/>
      <c r="V243" s="227"/>
      <c r="W243" s="227"/>
      <c r="X243" s="227"/>
      <c r="Y243" s="227"/>
      <c r="Z243" s="227"/>
      <c r="AA243" s="227"/>
      <c r="AB243" s="227"/>
      <c r="AC243" s="227"/>
      <c r="AD243" s="227"/>
      <c r="AE243" s="227"/>
      <c r="AR243" s="172" t="s">
        <v>261</v>
      </c>
      <c r="AT243" s="172" t="s">
        <v>173</v>
      </c>
      <c r="AU243" s="172" t="s">
        <v>179</v>
      </c>
      <c r="AY243" s="82" t="s">
        <v>171</v>
      </c>
      <c r="BE243" s="173">
        <f t="shared" si="54"/>
        <v>0</v>
      </c>
      <c r="BF243" s="173">
        <f t="shared" si="55"/>
        <v>0</v>
      </c>
      <c r="BG243" s="173">
        <f t="shared" si="56"/>
        <v>0</v>
      </c>
      <c r="BH243" s="173">
        <f t="shared" si="57"/>
        <v>0</v>
      </c>
      <c r="BI243" s="173">
        <f t="shared" si="58"/>
        <v>0</v>
      </c>
      <c r="BJ243" s="82" t="s">
        <v>179</v>
      </c>
      <c r="BK243" s="173">
        <f t="shared" si="59"/>
        <v>0</v>
      </c>
      <c r="BL243" s="82" t="s">
        <v>261</v>
      </c>
      <c r="BM243" s="172" t="s">
        <v>3013</v>
      </c>
    </row>
    <row r="244" spans="1:65" s="92" customFormat="1" ht="16.5" customHeight="1">
      <c r="A244" s="227"/>
      <c r="B244" s="90"/>
      <c r="C244" s="161" t="s">
        <v>823</v>
      </c>
      <c r="D244" s="161" t="s">
        <v>173</v>
      </c>
      <c r="E244" s="162" t="s">
        <v>3014</v>
      </c>
      <c r="F244" s="163" t="s">
        <v>3015</v>
      </c>
      <c r="G244" s="164" t="s">
        <v>512</v>
      </c>
      <c r="H244" s="165">
        <v>4</v>
      </c>
      <c r="I244" s="75"/>
      <c r="J244" s="166">
        <f t="shared" si="50"/>
        <v>0</v>
      </c>
      <c r="K244" s="163" t="s">
        <v>3</v>
      </c>
      <c r="L244" s="90"/>
      <c r="M244" s="167" t="s">
        <v>3</v>
      </c>
      <c r="N244" s="168" t="s">
        <v>47</v>
      </c>
      <c r="O244" s="169"/>
      <c r="P244" s="170">
        <f t="shared" si="51"/>
        <v>0</v>
      </c>
      <c r="Q244" s="170">
        <v>0.01452</v>
      </c>
      <c r="R244" s="170">
        <f t="shared" si="52"/>
        <v>0.05808</v>
      </c>
      <c r="S244" s="170">
        <v>0</v>
      </c>
      <c r="T244" s="171">
        <f t="shared" si="53"/>
        <v>0</v>
      </c>
      <c r="U244" s="227"/>
      <c r="V244" s="227"/>
      <c r="W244" s="227"/>
      <c r="X244" s="227"/>
      <c r="Y244" s="227"/>
      <c r="Z244" s="227"/>
      <c r="AA244" s="227"/>
      <c r="AB244" s="227"/>
      <c r="AC244" s="227"/>
      <c r="AD244" s="227"/>
      <c r="AE244" s="227"/>
      <c r="AR244" s="172" t="s">
        <v>261</v>
      </c>
      <c r="AT244" s="172" t="s">
        <v>173</v>
      </c>
      <c r="AU244" s="172" t="s">
        <v>179</v>
      </c>
      <c r="AY244" s="82" t="s">
        <v>171</v>
      </c>
      <c r="BE244" s="173">
        <f t="shared" si="54"/>
        <v>0</v>
      </c>
      <c r="BF244" s="173">
        <f t="shared" si="55"/>
        <v>0</v>
      </c>
      <c r="BG244" s="173">
        <f t="shared" si="56"/>
        <v>0</v>
      </c>
      <c r="BH244" s="173">
        <f t="shared" si="57"/>
        <v>0</v>
      </c>
      <c r="BI244" s="173">
        <f t="shared" si="58"/>
        <v>0</v>
      </c>
      <c r="BJ244" s="82" t="s">
        <v>179</v>
      </c>
      <c r="BK244" s="173">
        <f t="shared" si="59"/>
        <v>0</v>
      </c>
      <c r="BL244" s="82" t="s">
        <v>261</v>
      </c>
      <c r="BM244" s="172" t="s">
        <v>3016</v>
      </c>
    </row>
    <row r="245" spans="1:65" s="92" customFormat="1" ht="24">
      <c r="A245" s="227"/>
      <c r="B245" s="90"/>
      <c r="C245" s="161" t="s">
        <v>831</v>
      </c>
      <c r="D245" s="161" t="s">
        <v>173</v>
      </c>
      <c r="E245" s="162" t="s">
        <v>3017</v>
      </c>
      <c r="F245" s="163" t="s">
        <v>3018</v>
      </c>
      <c r="G245" s="164" t="s">
        <v>512</v>
      </c>
      <c r="H245" s="165">
        <v>1</v>
      </c>
      <c r="I245" s="75"/>
      <c r="J245" s="166">
        <f t="shared" si="50"/>
        <v>0</v>
      </c>
      <c r="K245" s="163" t="s">
        <v>177</v>
      </c>
      <c r="L245" s="90"/>
      <c r="M245" s="167" t="s">
        <v>3</v>
      </c>
      <c r="N245" s="168" t="s">
        <v>47</v>
      </c>
      <c r="O245" s="169"/>
      <c r="P245" s="170">
        <f t="shared" si="51"/>
        <v>0</v>
      </c>
      <c r="Q245" s="170">
        <v>0.03649</v>
      </c>
      <c r="R245" s="170">
        <f t="shared" si="52"/>
        <v>0.03649</v>
      </c>
      <c r="S245" s="170">
        <v>0</v>
      </c>
      <c r="T245" s="171">
        <f t="shared" si="53"/>
        <v>0</v>
      </c>
      <c r="U245" s="227"/>
      <c r="V245" s="227"/>
      <c r="W245" s="227"/>
      <c r="X245" s="227"/>
      <c r="Y245" s="227"/>
      <c r="Z245" s="227"/>
      <c r="AA245" s="227"/>
      <c r="AB245" s="227"/>
      <c r="AC245" s="227"/>
      <c r="AD245" s="227"/>
      <c r="AE245" s="227"/>
      <c r="AR245" s="172" t="s">
        <v>261</v>
      </c>
      <c r="AT245" s="172" t="s">
        <v>173</v>
      </c>
      <c r="AU245" s="172" t="s">
        <v>179</v>
      </c>
      <c r="AY245" s="82" t="s">
        <v>171</v>
      </c>
      <c r="BE245" s="173">
        <f t="shared" si="54"/>
        <v>0</v>
      </c>
      <c r="BF245" s="173">
        <f t="shared" si="55"/>
        <v>0</v>
      </c>
      <c r="BG245" s="173">
        <f t="shared" si="56"/>
        <v>0</v>
      </c>
      <c r="BH245" s="173">
        <f t="shared" si="57"/>
        <v>0</v>
      </c>
      <c r="BI245" s="173">
        <f t="shared" si="58"/>
        <v>0</v>
      </c>
      <c r="BJ245" s="82" t="s">
        <v>179</v>
      </c>
      <c r="BK245" s="173">
        <f t="shared" si="59"/>
        <v>0</v>
      </c>
      <c r="BL245" s="82" t="s">
        <v>261</v>
      </c>
      <c r="BM245" s="172" t="s">
        <v>3019</v>
      </c>
    </row>
    <row r="246" spans="1:65" s="92" customFormat="1" ht="16.5" customHeight="1">
      <c r="A246" s="227"/>
      <c r="B246" s="90"/>
      <c r="C246" s="161" t="s">
        <v>837</v>
      </c>
      <c r="D246" s="161" t="s">
        <v>173</v>
      </c>
      <c r="E246" s="162" t="s">
        <v>3020</v>
      </c>
      <c r="F246" s="163" t="s">
        <v>3021</v>
      </c>
      <c r="G246" s="164" t="s">
        <v>512</v>
      </c>
      <c r="H246" s="165">
        <v>4</v>
      </c>
      <c r="I246" s="75"/>
      <c r="J246" s="166">
        <f t="shared" si="50"/>
        <v>0</v>
      </c>
      <c r="K246" s="163" t="s">
        <v>177</v>
      </c>
      <c r="L246" s="90"/>
      <c r="M246" s="167" t="s">
        <v>3</v>
      </c>
      <c r="N246" s="168" t="s">
        <v>47</v>
      </c>
      <c r="O246" s="169"/>
      <c r="P246" s="170">
        <f t="shared" si="51"/>
        <v>0</v>
      </c>
      <c r="Q246" s="170">
        <v>0.0011</v>
      </c>
      <c r="R246" s="170">
        <f t="shared" si="52"/>
        <v>0.0044</v>
      </c>
      <c r="S246" s="170">
        <v>0</v>
      </c>
      <c r="T246" s="171">
        <f t="shared" si="53"/>
        <v>0</v>
      </c>
      <c r="U246" s="227"/>
      <c r="V246" s="227"/>
      <c r="W246" s="227"/>
      <c r="X246" s="227"/>
      <c r="Y246" s="227"/>
      <c r="Z246" s="227"/>
      <c r="AA246" s="227"/>
      <c r="AB246" s="227"/>
      <c r="AC246" s="227"/>
      <c r="AD246" s="227"/>
      <c r="AE246" s="227"/>
      <c r="AR246" s="172" t="s">
        <v>261</v>
      </c>
      <c r="AT246" s="172" t="s">
        <v>173</v>
      </c>
      <c r="AU246" s="172" t="s">
        <v>179</v>
      </c>
      <c r="AY246" s="82" t="s">
        <v>171</v>
      </c>
      <c r="BE246" s="173">
        <f t="shared" si="54"/>
        <v>0</v>
      </c>
      <c r="BF246" s="173">
        <f t="shared" si="55"/>
        <v>0</v>
      </c>
      <c r="BG246" s="173">
        <f t="shared" si="56"/>
        <v>0</v>
      </c>
      <c r="BH246" s="173">
        <f t="shared" si="57"/>
        <v>0</v>
      </c>
      <c r="BI246" s="173">
        <f t="shared" si="58"/>
        <v>0</v>
      </c>
      <c r="BJ246" s="82" t="s">
        <v>179</v>
      </c>
      <c r="BK246" s="173">
        <f t="shared" si="59"/>
        <v>0</v>
      </c>
      <c r="BL246" s="82" t="s">
        <v>261</v>
      </c>
      <c r="BM246" s="172" t="s">
        <v>3022</v>
      </c>
    </row>
    <row r="247" spans="1:65" s="92" customFormat="1" ht="16.5" customHeight="1">
      <c r="A247" s="227"/>
      <c r="B247" s="90"/>
      <c r="C247" s="161" t="s">
        <v>843</v>
      </c>
      <c r="D247" s="161" t="s">
        <v>173</v>
      </c>
      <c r="E247" s="162" t="s">
        <v>3023</v>
      </c>
      <c r="F247" s="163" t="s">
        <v>3024</v>
      </c>
      <c r="G247" s="164" t="s">
        <v>512</v>
      </c>
      <c r="H247" s="165">
        <v>4</v>
      </c>
      <c r="I247" s="75"/>
      <c r="J247" s="166">
        <f t="shared" si="50"/>
        <v>0</v>
      </c>
      <c r="K247" s="163" t="s">
        <v>177</v>
      </c>
      <c r="L247" s="90"/>
      <c r="M247" s="167" t="s">
        <v>3</v>
      </c>
      <c r="N247" s="168" t="s">
        <v>47</v>
      </c>
      <c r="O247" s="169"/>
      <c r="P247" s="170">
        <f t="shared" si="51"/>
        <v>0</v>
      </c>
      <c r="Q247" s="170">
        <v>0.003</v>
      </c>
      <c r="R247" s="170">
        <f t="shared" si="52"/>
        <v>0.012</v>
      </c>
      <c r="S247" s="170">
        <v>0</v>
      </c>
      <c r="T247" s="171">
        <f t="shared" si="53"/>
        <v>0</v>
      </c>
      <c r="U247" s="227"/>
      <c r="V247" s="227"/>
      <c r="W247" s="227"/>
      <c r="X247" s="227"/>
      <c r="Y247" s="227"/>
      <c r="Z247" s="227"/>
      <c r="AA247" s="227"/>
      <c r="AB247" s="227"/>
      <c r="AC247" s="227"/>
      <c r="AD247" s="227"/>
      <c r="AE247" s="227"/>
      <c r="AR247" s="172" t="s">
        <v>261</v>
      </c>
      <c r="AT247" s="172" t="s">
        <v>173</v>
      </c>
      <c r="AU247" s="172" t="s">
        <v>179</v>
      </c>
      <c r="AY247" s="82" t="s">
        <v>171</v>
      </c>
      <c r="BE247" s="173">
        <f t="shared" si="54"/>
        <v>0</v>
      </c>
      <c r="BF247" s="173">
        <f t="shared" si="55"/>
        <v>0</v>
      </c>
      <c r="BG247" s="173">
        <f t="shared" si="56"/>
        <v>0</v>
      </c>
      <c r="BH247" s="173">
        <f t="shared" si="57"/>
        <v>0</v>
      </c>
      <c r="BI247" s="173">
        <f t="shared" si="58"/>
        <v>0</v>
      </c>
      <c r="BJ247" s="82" t="s">
        <v>179</v>
      </c>
      <c r="BK247" s="173">
        <f t="shared" si="59"/>
        <v>0</v>
      </c>
      <c r="BL247" s="82" t="s">
        <v>261</v>
      </c>
      <c r="BM247" s="172" t="s">
        <v>3025</v>
      </c>
    </row>
    <row r="248" spans="1:65" s="92" customFormat="1" ht="16.5" customHeight="1">
      <c r="A248" s="227"/>
      <c r="B248" s="90"/>
      <c r="C248" s="161" t="s">
        <v>847</v>
      </c>
      <c r="D248" s="161" t="s">
        <v>173</v>
      </c>
      <c r="E248" s="162" t="s">
        <v>3026</v>
      </c>
      <c r="F248" s="163" t="s">
        <v>3027</v>
      </c>
      <c r="G248" s="164" t="s">
        <v>512</v>
      </c>
      <c r="H248" s="165">
        <v>2</v>
      </c>
      <c r="I248" s="75"/>
      <c r="J248" s="166">
        <f t="shared" si="50"/>
        <v>0</v>
      </c>
      <c r="K248" s="163" t="s">
        <v>177</v>
      </c>
      <c r="L248" s="90"/>
      <c r="M248" s="167" t="s">
        <v>3</v>
      </c>
      <c r="N248" s="168" t="s">
        <v>47</v>
      </c>
      <c r="O248" s="169"/>
      <c r="P248" s="170">
        <f t="shared" si="51"/>
        <v>0</v>
      </c>
      <c r="Q248" s="170">
        <v>0.00085</v>
      </c>
      <c r="R248" s="170">
        <f t="shared" si="52"/>
        <v>0.0017</v>
      </c>
      <c r="S248" s="170">
        <v>0</v>
      </c>
      <c r="T248" s="171">
        <f t="shared" si="53"/>
        <v>0</v>
      </c>
      <c r="U248" s="227"/>
      <c r="V248" s="227"/>
      <c r="W248" s="227"/>
      <c r="X248" s="227"/>
      <c r="Y248" s="227"/>
      <c r="Z248" s="227"/>
      <c r="AA248" s="227"/>
      <c r="AB248" s="227"/>
      <c r="AC248" s="227"/>
      <c r="AD248" s="227"/>
      <c r="AE248" s="227"/>
      <c r="AR248" s="172" t="s">
        <v>261</v>
      </c>
      <c r="AT248" s="172" t="s">
        <v>173</v>
      </c>
      <c r="AU248" s="172" t="s">
        <v>179</v>
      </c>
      <c r="AY248" s="82" t="s">
        <v>171</v>
      </c>
      <c r="BE248" s="173">
        <f t="shared" si="54"/>
        <v>0</v>
      </c>
      <c r="BF248" s="173">
        <f t="shared" si="55"/>
        <v>0</v>
      </c>
      <c r="BG248" s="173">
        <f t="shared" si="56"/>
        <v>0</v>
      </c>
      <c r="BH248" s="173">
        <f t="shared" si="57"/>
        <v>0</v>
      </c>
      <c r="BI248" s="173">
        <f t="shared" si="58"/>
        <v>0</v>
      </c>
      <c r="BJ248" s="82" t="s">
        <v>179</v>
      </c>
      <c r="BK248" s="173">
        <f t="shared" si="59"/>
        <v>0</v>
      </c>
      <c r="BL248" s="82" t="s">
        <v>261</v>
      </c>
      <c r="BM248" s="172" t="s">
        <v>3028</v>
      </c>
    </row>
    <row r="249" spans="1:65" s="92" customFormat="1" ht="16.5" customHeight="1">
      <c r="A249" s="227"/>
      <c r="B249" s="90"/>
      <c r="C249" s="161" t="s">
        <v>851</v>
      </c>
      <c r="D249" s="161" t="s">
        <v>173</v>
      </c>
      <c r="E249" s="162" t="s">
        <v>3029</v>
      </c>
      <c r="F249" s="163" t="s">
        <v>3030</v>
      </c>
      <c r="G249" s="164" t="s">
        <v>512</v>
      </c>
      <c r="H249" s="165">
        <v>2</v>
      </c>
      <c r="I249" s="75"/>
      <c r="J249" s="166">
        <f t="shared" si="50"/>
        <v>0</v>
      </c>
      <c r="K249" s="163" t="s">
        <v>177</v>
      </c>
      <c r="L249" s="90"/>
      <c r="M249" s="167" t="s">
        <v>3</v>
      </c>
      <c r="N249" s="168" t="s">
        <v>47</v>
      </c>
      <c r="O249" s="169"/>
      <c r="P249" s="170">
        <f t="shared" si="51"/>
        <v>0</v>
      </c>
      <c r="Q249" s="170">
        <v>0.00085</v>
      </c>
      <c r="R249" s="170">
        <f t="shared" si="52"/>
        <v>0.0017</v>
      </c>
      <c r="S249" s="170">
        <v>0</v>
      </c>
      <c r="T249" s="171">
        <f t="shared" si="53"/>
        <v>0</v>
      </c>
      <c r="U249" s="227"/>
      <c r="V249" s="227"/>
      <c r="W249" s="227"/>
      <c r="X249" s="227"/>
      <c r="Y249" s="227"/>
      <c r="Z249" s="227"/>
      <c r="AA249" s="227"/>
      <c r="AB249" s="227"/>
      <c r="AC249" s="227"/>
      <c r="AD249" s="227"/>
      <c r="AE249" s="227"/>
      <c r="AR249" s="172" t="s">
        <v>261</v>
      </c>
      <c r="AT249" s="172" t="s">
        <v>173</v>
      </c>
      <c r="AU249" s="172" t="s">
        <v>179</v>
      </c>
      <c r="AY249" s="82" t="s">
        <v>171</v>
      </c>
      <c r="BE249" s="173">
        <f t="shared" si="54"/>
        <v>0</v>
      </c>
      <c r="BF249" s="173">
        <f t="shared" si="55"/>
        <v>0</v>
      </c>
      <c r="BG249" s="173">
        <f t="shared" si="56"/>
        <v>0</v>
      </c>
      <c r="BH249" s="173">
        <f t="shared" si="57"/>
        <v>0</v>
      </c>
      <c r="BI249" s="173">
        <f t="shared" si="58"/>
        <v>0</v>
      </c>
      <c r="BJ249" s="82" t="s">
        <v>179</v>
      </c>
      <c r="BK249" s="173">
        <f t="shared" si="59"/>
        <v>0</v>
      </c>
      <c r="BL249" s="82" t="s">
        <v>261</v>
      </c>
      <c r="BM249" s="172" t="s">
        <v>3031</v>
      </c>
    </row>
    <row r="250" spans="1:65" s="92" customFormat="1" ht="16.5" customHeight="1">
      <c r="A250" s="227"/>
      <c r="B250" s="90"/>
      <c r="C250" s="161" t="s">
        <v>855</v>
      </c>
      <c r="D250" s="161" t="s">
        <v>173</v>
      </c>
      <c r="E250" s="162" t="s">
        <v>3032</v>
      </c>
      <c r="F250" s="163" t="s">
        <v>3033</v>
      </c>
      <c r="G250" s="164" t="s">
        <v>512</v>
      </c>
      <c r="H250" s="165">
        <v>2</v>
      </c>
      <c r="I250" s="75"/>
      <c r="J250" s="166">
        <f t="shared" si="50"/>
        <v>0</v>
      </c>
      <c r="K250" s="163" t="s">
        <v>177</v>
      </c>
      <c r="L250" s="90"/>
      <c r="M250" s="167" t="s">
        <v>3</v>
      </c>
      <c r="N250" s="168" t="s">
        <v>47</v>
      </c>
      <c r="O250" s="169"/>
      <c r="P250" s="170">
        <f t="shared" si="51"/>
        <v>0</v>
      </c>
      <c r="Q250" s="170">
        <v>0.00493</v>
      </c>
      <c r="R250" s="170">
        <f t="shared" si="52"/>
        <v>0.00986</v>
      </c>
      <c r="S250" s="170">
        <v>0</v>
      </c>
      <c r="T250" s="171">
        <f t="shared" si="53"/>
        <v>0</v>
      </c>
      <c r="U250" s="227"/>
      <c r="V250" s="227"/>
      <c r="W250" s="227"/>
      <c r="X250" s="227"/>
      <c r="Y250" s="227"/>
      <c r="Z250" s="227"/>
      <c r="AA250" s="227"/>
      <c r="AB250" s="227"/>
      <c r="AC250" s="227"/>
      <c r="AD250" s="227"/>
      <c r="AE250" s="227"/>
      <c r="AR250" s="172" t="s">
        <v>261</v>
      </c>
      <c r="AT250" s="172" t="s">
        <v>173</v>
      </c>
      <c r="AU250" s="172" t="s">
        <v>179</v>
      </c>
      <c r="AY250" s="82" t="s">
        <v>171</v>
      </c>
      <c r="BE250" s="173">
        <f t="shared" si="54"/>
        <v>0</v>
      </c>
      <c r="BF250" s="173">
        <f t="shared" si="55"/>
        <v>0</v>
      </c>
      <c r="BG250" s="173">
        <f t="shared" si="56"/>
        <v>0</v>
      </c>
      <c r="BH250" s="173">
        <f t="shared" si="57"/>
        <v>0</v>
      </c>
      <c r="BI250" s="173">
        <f t="shared" si="58"/>
        <v>0</v>
      </c>
      <c r="BJ250" s="82" t="s">
        <v>179</v>
      </c>
      <c r="BK250" s="173">
        <f t="shared" si="59"/>
        <v>0</v>
      </c>
      <c r="BL250" s="82" t="s">
        <v>261</v>
      </c>
      <c r="BM250" s="172" t="s">
        <v>3034</v>
      </c>
    </row>
    <row r="251" spans="1:47" s="92" customFormat="1" ht="19.5">
      <c r="A251" s="227"/>
      <c r="B251" s="90"/>
      <c r="C251" s="227"/>
      <c r="D251" s="176" t="s">
        <v>859</v>
      </c>
      <c r="E251" s="227"/>
      <c r="F251" s="215" t="s">
        <v>3035</v>
      </c>
      <c r="G251" s="227"/>
      <c r="H251" s="227"/>
      <c r="I251" s="227"/>
      <c r="J251" s="227"/>
      <c r="K251" s="227"/>
      <c r="L251" s="90"/>
      <c r="M251" s="216"/>
      <c r="N251" s="217"/>
      <c r="O251" s="169"/>
      <c r="P251" s="169"/>
      <c r="Q251" s="169"/>
      <c r="R251" s="169"/>
      <c r="S251" s="169"/>
      <c r="T251" s="218"/>
      <c r="U251" s="227"/>
      <c r="V251" s="227"/>
      <c r="W251" s="227"/>
      <c r="X251" s="227"/>
      <c r="Y251" s="227"/>
      <c r="Z251" s="227"/>
      <c r="AA251" s="227"/>
      <c r="AB251" s="227"/>
      <c r="AC251" s="227"/>
      <c r="AD251" s="227"/>
      <c r="AE251" s="227"/>
      <c r="AT251" s="82" t="s">
        <v>859</v>
      </c>
      <c r="AU251" s="82" t="s">
        <v>179</v>
      </c>
    </row>
    <row r="252" spans="1:65" s="92" customFormat="1" ht="21.75" customHeight="1">
      <c r="A252" s="227"/>
      <c r="B252" s="90"/>
      <c r="C252" s="161" t="s">
        <v>861</v>
      </c>
      <c r="D252" s="161" t="s">
        <v>173</v>
      </c>
      <c r="E252" s="162" t="s">
        <v>3036</v>
      </c>
      <c r="F252" s="163" t="s">
        <v>3037</v>
      </c>
      <c r="G252" s="164" t="s">
        <v>512</v>
      </c>
      <c r="H252" s="165">
        <v>2</v>
      </c>
      <c r="I252" s="75"/>
      <c r="J252" s="166">
        <f aca="true" t="shared" si="60" ref="J252:J265">ROUND(I252*H252,2)</f>
        <v>0</v>
      </c>
      <c r="K252" s="163" t="s">
        <v>177</v>
      </c>
      <c r="L252" s="90"/>
      <c r="M252" s="167" t="s">
        <v>3</v>
      </c>
      <c r="N252" s="168" t="s">
        <v>47</v>
      </c>
      <c r="O252" s="169"/>
      <c r="P252" s="170">
        <f aca="true" t="shared" si="61" ref="P252:P265">O252*H252</f>
        <v>0</v>
      </c>
      <c r="Q252" s="170">
        <v>0.01475</v>
      </c>
      <c r="R252" s="170">
        <f aca="true" t="shared" si="62" ref="R252:R265">Q252*H252</f>
        <v>0.0295</v>
      </c>
      <c r="S252" s="170">
        <v>0</v>
      </c>
      <c r="T252" s="171">
        <f aca="true" t="shared" si="63" ref="T252:T265">S252*H252</f>
        <v>0</v>
      </c>
      <c r="U252" s="227"/>
      <c r="V252" s="227"/>
      <c r="W252" s="227"/>
      <c r="X252" s="227"/>
      <c r="Y252" s="227"/>
      <c r="Z252" s="227"/>
      <c r="AA252" s="227"/>
      <c r="AB252" s="227"/>
      <c r="AC252" s="227"/>
      <c r="AD252" s="227"/>
      <c r="AE252" s="227"/>
      <c r="AR252" s="172" t="s">
        <v>261</v>
      </c>
      <c r="AT252" s="172" t="s">
        <v>173</v>
      </c>
      <c r="AU252" s="172" t="s">
        <v>179</v>
      </c>
      <c r="AY252" s="82" t="s">
        <v>171</v>
      </c>
      <c r="BE252" s="173">
        <f aca="true" t="shared" si="64" ref="BE252:BE265">IF(N252="základní",J252,0)</f>
        <v>0</v>
      </c>
      <c r="BF252" s="173">
        <f aca="true" t="shared" si="65" ref="BF252:BF265">IF(N252="snížená",J252,0)</f>
        <v>0</v>
      </c>
      <c r="BG252" s="173">
        <f aca="true" t="shared" si="66" ref="BG252:BG265">IF(N252="zákl. přenesená",J252,0)</f>
        <v>0</v>
      </c>
      <c r="BH252" s="173">
        <f aca="true" t="shared" si="67" ref="BH252:BH265">IF(N252="sníž. přenesená",J252,0)</f>
        <v>0</v>
      </c>
      <c r="BI252" s="173">
        <f aca="true" t="shared" si="68" ref="BI252:BI265">IF(N252="nulová",J252,0)</f>
        <v>0</v>
      </c>
      <c r="BJ252" s="82" t="s">
        <v>179</v>
      </c>
      <c r="BK252" s="173">
        <f aca="true" t="shared" si="69" ref="BK252:BK265">ROUND(I252*H252,2)</f>
        <v>0</v>
      </c>
      <c r="BL252" s="82" t="s">
        <v>261</v>
      </c>
      <c r="BM252" s="172" t="s">
        <v>3038</v>
      </c>
    </row>
    <row r="253" spans="1:65" s="92" customFormat="1" ht="16.5" customHeight="1">
      <c r="A253" s="227"/>
      <c r="B253" s="90"/>
      <c r="C253" s="161" t="s">
        <v>867</v>
      </c>
      <c r="D253" s="161" t="s">
        <v>173</v>
      </c>
      <c r="E253" s="162" t="s">
        <v>3039</v>
      </c>
      <c r="F253" s="163" t="s">
        <v>3040</v>
      </c>
      <c r="G253" s="164" t="s">
        <v>512</v>
      </c>
      <c r="H253" s="165">
        <v>22</v>
      </c>
      <c r="I253" s="75"/>
      <c r="J253" s="166">
        <f t="shared" si="60"/>
        <v>0</v>
      </c>
      <c r="K253" s="163" t="s">
        <v>177</v>
      </c>
      <c r="L253" s="90"/>
      <c r="M253" s="167" t="s">
        <v>3</v>
      </c>
      <c r="N253" s="168" t="s">
        <v>47</v>
      </c>
      <c r="O253" s="169"/>
      <c r="P253" s="170">
        <f t="shared" si="61"/>
        <v>0</v>
      </c>
      <c r="Q253" s="170">
        <v>0.00024</v>
      </c>
      <c r="R253" s="170">
        <f t="shared" si="62"/>
        <v>0.00528</v>
      </c>
      <c r="S253" s="170">
        <v>0</v>
      </c>
      <c r="T253" s="171">
        <f t="shared" si="63"/>
        <v>0</v>
      </c>
      <c r="U253" s="227"/>
      <c r="V253" s="227"/>
      <c r="W253" s="227"/>
      <c r="X253" s="227"/>
      <c r="Y253" s="227"/>
      <c r="Z253" s="227"/>
      <c r="AA253" s="227"/>
      <c r="AB253" s="227"/>
      <c r="AC253" s="227"/>
      <c r="AD253" s="227"/>
      <c r="AE253" s="227"/>
      <c r="AR253" s="172" t="s">
        <v>261</v>
      </c>
      <c r="AT253" s="172" t="s">
        <v>173</v>
      </c>
      <c r="AU253" s="172" t="s">
        <v>179</v>
      </c>
      <c r="AY253" s="82" t="s">
        <v>171</v>
      </c>
      <c r="BE253" s="173">
        <f t="shared" si="64"/>
        <v>0</v>
      </c>
      <c r="BF253" s="173">
        <f t="shared" si="65"/>
        <v>0</v>
      </c>
      <c r="BG253" s="173">
        <f t="shared" si="66"/>
        <v>0</v>
      </c>
      <c r="BH253" s="173">
        <f t="shared" si="67"/>
        <v>0</v>
      </c>
      <c r="BI253" s="173">
        <f t="shared" si="68"/>
        <v>0</v>
      </c>
      <c r="BJ253" s="82" t="s">
        <v>179</v>
      </c>
      <c r="BK253" s="173">
        <f t="shared" si="69"/>
        <v>0</v>
      </c>
      <c r="BL253" s="82" t="s">
        <v>261</v>
      </c>
      <c r="BM253" s="172" t="s">
        <v>3041</v>
      </c>
    </row>
    <row r="254" spans="1:65" s="92" customFormat="1" ht="16.5" customHeight="1">
      <c r="A254" s="227"/>
      <c r="B254" s="90"/>
      <c r="C254" s="198" t="s">
        <v>875</v>
      </c>
      <c r="D254" s="198" t="s">
        <v>248</v>
      </c>
      <c r="E254" s="199" t="s">
        <v>3042</v>
      </c>
      <c r="F254" s="200" t="s">
        <v>3043</v>
      </c>
      <c r="G254" s="201" t="s">
        <v>256</v>
      </c>
      <c r="H254" s="202">
        <v>22</v>
      </c>
      <c r="I254" s="78"/>
      <c r="J254" s="203">
        <f t="shared" si="60"/>
        <v>0</v>
      </c>
      <c r="K254" s="200" t="s">
        <v>177</v>
      </c>
      <c r="L254" s="204"/>
      <c r="M254" s="205" t="s">
        <v>3</v>
      </c>
      <c r="N254" s="206" t="s">
        <v>47</v>
      </c>
      <c r="O254" s="169"/>
      <c r="P254" s="170">
        <f t="shared" si="61"/>
        <v>0</v>
      </c>
      <c r="Q254" s="170">
        <v>0.00022</v>
      </c>
      <c r="R254" s="170">
        <f t="shared" si="62"/>
        <v>0.0048400000000000006</v>
      </c>
      <c r="S254" s="170">
        <v>0</v>
      </c>
      <c r="T254" s="171">
        <f t="shared" si="63"/>
        <v>0</v>
      </c>
      <c r="U254" s="227"/>
      <c r="V254" s="227"/>
      <c r="W254" s="227"/>
      <c r="X254" s="227"/>
      <c r="Y254" s="227"/>
      <c r="Z254" s="227"/>
      <c r="AA254" s="227"/>
      <c r="AB254" s="227"/>
      <c r="AC254" s="227"/>
      <c r="AD254" s="227"/>
      <c r="AE254" s="227"/>
      <c r="AR254" s="172" t="s">
        <v>353</v>
      </c>
      <c r="AT254" s="172" t="s">
        <v>248</v>
      </c>
      <c r="AU254" s="172" t="s">
        <v>179</v>
      </c>
      <c r="AY254" s="82" t="s">
        <v>171</v>
      </c>
      <c r="BE254" s="173">
        <f t="shared" si="64"/>
        <v>0</v>
      </c>
      <c r="BF254" s="173">
        <f t="shared" si="65"/>
        <v>0</v>
      </c>
      <c r="BG254" s="173">
        <f t="shared" si="66"/>
        <v>0</v>
      </c>
      <c r="BH254" s="173">
        <f t="shared" si="67"/>
        <v>0</v>
      </c>
      <c r="BI254" s="173">
        <f t="shared" si="68"/>
        <v>0</v>
      </c>
      <c r="BJ254" s="82" t="s">
        <v>179</v>
      </c>
      <c r="BK254" s="173">
        <f t="shared" si="69"/>
        <v>0</v>
      </c>
      <c r="BL254" s="82" t="s">
        <v>261</v>
      </c>
      <c r="BM254" s="172" t="s">
        <v>3044</v>
      </c>
    </row>
    <row r="255" spans="1:65" s="92" customFormat="1" ht="16.5" customHeight="1">
      <c r="A255" s="227"/>
      <c r="B255" s="90"/>
      <c r="C255" s="161" t="s">
        <v>880</v>
      </c>
      <c r="D255" s="161" t="s">
        <v>173</v>
      </c>
      <c r="E255" s="162" t="s">
        <v>3045</v>
      </c>
      <c r="F255" s="163" t="s">
        <v>3046</v>
      </c>
      <c r="G255" s="164" t="s">
        <v>284</v>
      </c>
      <c r="H255" s="165">
        <v>4</v>
      </c>
      <c r="I255" s="75"/>
      <c r="J255" s="166">
        <f t="shared" si="60"/>
        <v>0</v>
      </c>
      <c r="K255" s="163" t="s">
        <v>177</v>
      </c>
      <c r="L255" s="90"/>
      <c r="M255" s="167" t="s">
        <v>3</v>
      </c>
      <c r="N255" s="168" t="s">
        <v>47</v>
      </c>
      <c r="O255" s="169"/>
      <c r="P255" s="170">
        <f t="shared" si="61"/>
        <v>0</v>
      </c>
      <c r="Q255" s="170">
        <v>0.00109</v>
      </c>
      <c r="R255" s="170">
        <f t="shared" si="62"/>
        <v>0.00436</v>
      </c>
      <c r="S255" s="170">
        <v>0</v>
      </c>
      <c r="T255" s="171">
        <f t="shared" si="63"/>
        <v>0</v>
      </c>
      <c r="U255" s="227"/>
      <c r="V255" s="227"/>
      <c r="W255" s="227"/>
      <c r="X255" s="227"/>
      <c r="Y255" s="227"/>
      <c r="Z255" s="227"/>
      <c r="AA255" s="227"/>
      <c r="AB255" s="227"/>
      <c r="AC255" s="227"/>
      <c r="AD255" s="227"/>
      <c r="AE255" s="227"/>
      <c r="AR255" s="172" t="s">
        <v>261</v>
      </c>
      <c r="AT255" s="172" t="s">
        <v>173</v>
      </c>
      <c r="AU255" s="172" t="s">
        <v>179</v>
      </c>
      <c r="AY255" s="82" t="s">
        <v>171</v>
      </c>
      <c r="BE255" s="173">
        <f t="shared" si="64"/>
        <v>0</v>
      </c>
      <c r="BF255" s="173">
        <f t="shared" si="65"/>
        <v>0</v>
      </c>
      <c r="BG255" s="173">
        <f t="shared" si="66"/>
        <v>0</v>
      </c>
      <c r="BH255" s="173">
        <f t="shared" si="67"/>
        <v>0</v>
      </c>
      <c r="BI255" s="173">
        <f t="shared" si="68"/>
        <v>0</v>
      </c>
      <c r="BJ255" s="82" t="s">
        <v>179</v>
      </c>
      <c r="BK255" s="173">
        <f t="shared" si="69"/>
        <v>0</v>
      </c>
      <c r="BL255" s="82" t="s">
        <v>261</v>
      </c>
      <c r="BM255" s="172" t="s">
        <v>3047</v>
      </c>
    </row>
    <row r="256" spans="1:65" s="92" customFormat="1" ht="16.5" customHeight="1">
      <c r="A256" s="227"/>
      <c r="B256" s="90"/>
      <c r="C256" s="161" t="s">
        <v>885</v>
      </c>
      <c r="D256" s="161" t="s">
        <v>173</v>
      </c>
      <c r="E256" s="162" t="s">
        <v>3048</v>
      </c>
      <c r="F256" s="163" t="s">
        <v>3049</v>
      </c>
      <c r="G256" s="164" t="s">
        <v>512</v>
      </c>
      <c r="H256" s="165">
        <v>2</v>
      </c>
      <c r="I256" s="75"/>
      <c r="J256" s="166">
        <f t="shared" si="60"/>
        <v>0</v>
      </c>
      <c r="K256" s="163" t="s">
        <v>177</v>
      </c>
      <c r="L256" s="90"/>
      <c r="M256" s="167" t="s">
        <v>3</v>
      </c>
      <c r="N256" s="168" t="s">
        <v>47</v>
      </c>
      <c r="O256" s="169"/>
      <c r="P256" s="170">
        <f t="shared" si="61"/>
        <v>0</v>
      </c>
      <c r="Q256" s="170">
        <v>0.0018</v>
      </c>
      <c r="R256" s="170">
        <f t="shared" si="62"/>
        <v>0.0036</v>
      </c>
      <c r="S256" s="170">
        <v>0</v>
      </c>
      <c r="T256" s="171">
        <f t="shared" si="63"/>
        <v>0</v>
      </c>
      <c r="U256" s="227"/>
      <c r="V256" s="227"/>
      <c r="W256" s="227"/>
      <c r="X256" s="227"/>
      <c r="Y256" s="227"/>
      <c r="Z256" s="227"/>
      <c r="AA256" s="227"/>
      <c r="AB256" s="227"/>
      <c r="AC256" s="227"/>
      <c r="AD256" s="227"/>
      <c r="AE256" s="227"/>
      <c r="AR256" s="172" t="s">
        <v>261</v>
      </c>
      <c r="AT256" s="172" t="s">
        <v>173</v>
      </c>
      <c r="AU256" s="172" t="s">
        <v>179</v>
      </c>
      <c r="AY256" s="82" t="s">
        <v>171</v>
      </c>
      <c r="BE256" s="173">
        <f t="shared" si="64"/>
        <v>0</v>
      </c>
      <c r="BF256" s="173">
        <f t="shared" si="65"/>
        <v>0</v>
      </c>
      <c r="BG256" s="173">
        <f t="shared" si="66"/>
        <v>0</v>
      </c>
      <c r="BH256" s="173">
        <f t="shared" si="67"/>
        <v>0</v>
      </c>
      <c r="BI256" s="173">
        <f t="shared" si="68"/>
        <v>0</v>
      </c>
      <c r="BJ256" s="82" t="s">
        <v>179</v>
      </c>
      <c r="BK256" s="173">
        <f t="shared" si="69"/>
        <v>0</v>
      </c>
      <c r="BL256" s="82" t="s">
        <v>261</v>
      </c>
      <c r="BM256" s="172" t="s">
        <v>3050</v>
      </c>
    </row>
    <row r="257" spans="1:65" s="92" customFormat="1" ht="21.75" customHeight="1">
      <c r="A257" s="227"/>
      <c r="B257" s="90"/>
      <c r="C257" s="161" t="s">
        <v>895</v>
      </c>
      <c r="D257" s="161" t="s">
        <v>173</v>
      </c>
      <c r="E257" s="162" t="s">
        <v>3051</v>
      </c>
      <c r="F257" s="163" t="s">
        <v>3052</v>
      </c>
      <c r="G257" s="164" t="s">
        <v>512</v>
      </c>
      <c r="H257" s="165">
        <v>2</v>
      </c>
      <c r="I257" s="75"/>
      <c r="J257" s="166">
        <f t="shared" si="60"/>
        <v>0</v>
      </c>
      <c r="K257" s="163" t="s">
        <v>3</v>
      </c>
      <c r="L257" s="90"/>
      <c r="M257" s="167" t="s">
        <v>3</v>
      </c>
      <c r="N257" s="168" t="s">
        <v>47</v>
      </c>
      <c r="O257" s="169"/>
      <c r="P257" s="170">
        <f t="shared" si="61"/>
        <v>0</v>
      </c>
      <c r="Q257" s="170">
        <v>0.00208</v>
      </c>
      <c r="R257" s="170">
        <f t="shared" si="62"/>
        <v>0.00416</v>
      </c>
      <c r="S257" s="170">
        <v>0</v>
      </c>
      <c r="T257" s="171">
        <f t="shared" si="63"/>
        <v>0</v>
      </c>
      <c r="U257" s="227"/>
      <c r="V257" s="227"/>
      <c r="W257" s="227"/>
      <c r="X257" s="227"/>
      <c r="Y257" s="227"/>
      <c r="Z257" s="227"/>
      <c r="AA257" s="227"/>
      <c r="AB257" s="227"/>
      <c r="AC257" s="227"/>
      <c r="AD257" s="227"/>
      <c r="AE257" s="227"/>
      <c r="AR257" s="172" t="s">
        <v>261</v>
      </c>
      <c r="AT257" s="172" t="s">
        <v>173</v>
      </c>
      <c r="AU257" s="172" t="s">
        <v>179</v>
      </c>
      <c r="AY257" s="82" t="s">
        <v>171</v>
      </c>
      <c r="BE257" s="173">
        <f t="shared" si="64"/>
        <v>0</v>
      </c>
      <c r="BF257" s="173">
        <f t="shared" si="65"/>
        <v>0</v>
      </c>
      <c r="BG257" s="173">
        <f t="shared" si="66"/>
        <v>0</v>
      </c>
      <c r="BH257" s="173">
        <f t="shared" si="67"/>
        <v>0</v>
      </c>
      <c r="BI257" s="173">
        <f t="shared" si="68"/>
        <v>0</v>
      </c>
      <c r="BJ257" s="82" t="s">
        <v>179</v>
      </c>
      <c r="BK257" s="173">
        <f t="shared" si="69"/>
        <v>0</v>
      </c>
      <c r="BL257" s="82" t="s">
        <v>261</v>
      </c>
      <c r="BM257" s="172" t="s">
        <v>3053</v>
      </c>
    </row>
    <row r="258" spans="1:65" s="92" customFormat="1" ht="16.5" customHeight="1">
      <c r="A258" s="227"/>
      <c r="B258" s="90"/>
      <c r="C258" s="161" t="s">
        <v>898</v>
      </c>
      <c r="D258" s="161" t="s">
        <v>173</v>
      </c>
      <c r="E258" s="162" t="s">
        <v>3054</v>
      </c>
      <c r="F258" s="163" t="s">
        <v>3055</v>
      </c>
      <c r="G258" s="164" t="s">
        <v>512</v>
      </c>
      <c r="H258" s="165">
        <v>9</v>
      </c>
      <c r="I258" s="75"/>
      <c r="J258" s="166">
        <f t="shared" si="60"/>
        <v>0</v>
      </c>
      <c r="K258" s="163" t="s">
        <v>177</v>
      </c>
      <c r="L258" s="90"/>
      <c r="M258" s="167" t="s">
        <v>3</v>
      </c>
      <c r="N258" s="168" t="s">
        <v>47</v>
      </c>
      <c r="O258" s="169"/>
      <c r="P258" s="170">
        <f t="shared" si="61"/>
        <v>0</v>
      </c>
      <c r="Q258" s="170">
        <v>0.00184</v>
      </c>
      <c r="R258" s="170">
        <f t="shared" si="62"/>
        <v>0.016560000000000002</v>
      </c>
      <c r="S258" s="170">
        <v>0</v>
      </c>
      <c r="T258" s="171">
        <f t="shared" si="63"/>
        <v>0</v>
      </c>
      <c r="U258" s="227"/>
      <c r="V258" s="227"/>
      <c r="W258" s="227"/>
      <c r="X258" s="227"/>
      <c r="Y258" s="227"/>
      <c r="Z258" s="227"/>
      <c r="AA258" s="227"/>
      <c r="AB258" s="227"/>
      <c r="AC258" s="227"/>
      <c r="AD258" s="227"/>
      <c r="AE258" s="227"/>
      <c r="AR258" s="172" t="s">
        <v>261</v>
      </c>
      <c r="AT258" s="172" t="s">
        <v>173</v>
      </c>
      <c r="AU258" s="172" t="s">
        <v>179</v>
      </c>
      <c r="AY258" s="82" t="s">
        <v>171</v>
      </c>
      <c r="BE258" s="173">
        <f t="shared" si="64"/>
        <v>0</v>
      </c>
      <c r="BF258" s="173">
        <f t="shared" si="65"/>
        <v>0</v>
      </c>
      <c r="BG258" s="173">
        <f t="shared" si="66"/>
        <v>0</v>
      </c>
      <c r="BH258" s="173">
        <f t="shared" si="67"/>
        <v>0</v>
      </c>
      <c r="BI258" s="173">
        <f t="shared" si="68"/>
        <v>0</v>
      </c>
      <c r="BJ258" s="82" t="s">
        <v>179</v>
      </c>
      <c r="BK258" s="173">
        <f t="shared" si="69"/>
        <v>0</v>
      </c>
      <c r="BL258" s="82" t="s">
        <v>261</v>
      </c>
      <c r="BM258" s="172" t="s">
        <v>3056</v>
      </c>
    </row>
    <row r="259" spans="1:65" s="92" customFormat="1" ht="16.5" customHeight="1">
      <c r="A259" s="227"/>
      <c r="B259" s="90"/>
      <c r="C259" s="161" t="s">
        <v>904</v>
      </c>
      <c r="D259" s="161" t="s">
        <v>173</v>
      </c>
      <c r="E259" s="162" t="s">
        <v>3057</v>
      </c>
      <c r="F259" s="163" t="s">
        <v>3058</v>
      </c>
      <c r="G259" s="164" t="s">
        <v>512</v>
      </c>
      <c r="H259" s="165">
        <v>2</v>
      </c>
      <c r="I259" s="75"/>
      <c r="J259" s="166">
        <f t="shared" si="60"/>
        <v>0</v>
      </c>
      <c r="K259" s="163" t="s">
        <v>177</v>
      </c>
      <c r="L259" s="90"/>
      <c r="M259" s="167" t="s">
        <v>3</v>
      </c>
      <c r="N259" s="168" t="s">
        <v>47</v>
      </c>
      <c r="O259" s="169"/>
      <c r="P259" s="170">
        <f t="shared" si="61"/>
        <v>0</v>
      </c>
      <c r="Q259" s="170">
        <v>0.00236</v>
      </c>
      <c r="R259" s="170">
        <f t="shared" si="62"/>
        <v>0.00472</v>
      </c>
      <c r="S259" s="170">
        <v>0</v>
      </c>
      <c r="T259" s="171">
        <f t="shared" si="63"/>
        <v>0</v>
      </c>
      <c r="U259" s="227"/>
      <c r="V259" s="227"/>
      <c r="W259" s="227"/>
      <c r="X259" s="227"/>
      <c r="Y259" s="227"/>
      <c r="Z259" s="227"/>
      <c r="AA259" s="227"/>
      <c r="AB259" s="227"/>
      <c r="AC259" s="227"/>
      <c r="AD259" s="227"/>
      <c r="AE259" s="227"/>
      <c r="AR259" s="172" t="s">
        <v>261</v>
      </c>
      <c r="AT259" s="172" t="s">
        <v>173</v>
      </c>
      <c r="AU259" s="172" t="s">
        <v>179</v>
      </c>
      <c r="AY259" s="82" t="s">
        <v>171</v>
      </c>
      <c r="BE259" s="173">
        <f t="shared" si="64"/>
        <v>0</v>
      </c>
      <c r="BF259" s="173">
        <f t="shared" si="65"/>
        <v>0</v>
      </c>
      <c r="BG259" s="173">
        <f t="shared" si="66"/>
        <v>0</v>
      </c>
      <c r="BH259" s="173">
        <f t="shared" si="67"/>
        <v>0</v>
      </c>
      <c r="BI259" s="173">
        <f t="shared" si="68"/>
        <v>0</v>
      </c>
      <c r="BJ259" s="82" t="s">
        <v>179</v>
      </c>
      <c r="BK259" s="173">
        <f t="shared" si="69"/>
        <v>0</v>
      </c>
      <c r="BL259" s="82" t="s">
        <v>261</v>
      </c>
      <c r="BM259" s="172" t="s">
        <v>3059</v>
      </c>
    </row>
    <row r="260" spans="1:65" s="92" customFormat="1" ht="16.5" customHeight="1">
      <c r="A260" s="227"/>
      <c r="B260" s="90"/>
      <c r="C260" s="161" t="s">
        <v>914</v>
      </c>
      <c r="D260" s="161" t="s">
        <v>173</v>
      </c>
      <c r="E260" s="162" t="s">
        <v>3060</v>
      </c>
      <c r="F260" s="163" t="s">
        <v>3061</v>
      </c>
      <c r="G260" s="164" t="s">
        <v>512</v>
      </c>
      <c r="H260" s="165">
        <v>5</v>
      </c>
      <c r="I260" s="75"/>
      <c r="J260" s="166">
        <f t="shared" si="60"/>
        <v>0</v>
      </c>
      <c r="K260" s="163" t="s">
        <v>177</v>
      </c>
      <c r="L260" s="90"/>
      <c r="M260" s="167" t="s">
        <v>3</v>
      </c>
      <c r="N260" s="168" t="s">
        <v>47</v>
      </c>
      <c r="O260" s="169"/>
      <c r="P260" s="170">
        <f t="shared" si="61"/>
        <v>0</v>
      </c>
      <c r="Q260" s="170">
        <v>0.0031</v>
      </c>
      <c r="R260" s="170">
        <f t="shared" si="62"/>
        <v>0.0155</v>
      </c>
      <c r="S260" s="170">
        <v>0</v>
      </c>
      <c r="T260" s="171">
        <f t="shared" si="63"/>
        <v>0</v>
      </c>
      <c r="U260" s="227"/>
      <c r="V260" s="227"/>
      <c r="W260" s="227"/>
      <c r="X260" s="227"/>
      <c r="Y260" s="227"/>
      <c r="Z260" s="227"/>
      <c r="AA260" s="227"/>
      <c r="AB260" s="227"/>
      <c r="AC260" s="227"/>
      <c r="AD260" s="227"/>
      <c r="AE260" s="227"/>
      <c r="AR260" s="172" t="s">
        <v>261</v>
      </c>
      <c r="AT260" s="172" t="s">
        <v>173</v>
      </c>
      <c r="AU260" s="172" t="s">
        <v>179</v>
      </c>
      <c r="AY260" s="82" t="s">
        <v>171</v>
      </c>
      <c r="BE260" s="173">
        <f t="shared" si="64"/>
        <v>0</v>
      </c>
      <c r="BF260" s="173">
        <f t="shared" si="65"/>
        <v>0</v>
      </c>
      <c r="BG260" s="173">
        <f t="shared" si="66"/>
        <v>0</v>
      </c>
      <c r="BH260" s="173">
        <f t="shared" si="67"/>
        <v>0</v>
      </c>
      <c r="BI260" s="173">
        <f t="shared" si="68"/>
        <v>0</v>
      </c>
      <c r="BJ260" s="82" t="s">
        <v>179</v>
      </c>
      <c r="BK260" s="173">
        <f t="shared" si="69"/>
        <v>0</v>
      </c>
      <c r="BL260" s="82" t="s">
        <v>261</v>
      </c>
      <c r="BM260" s="172" t="s">
        <v>3062</v>
      </c>
    </row>
    <row r="261" spans="1:65" s="92" customFormat="1" ht="16.5" customHeight="1">
      <c r="A261" s="227"/>
      <c r="B261" s="90"/>
      <c r="C261" s="161" t="s">
        <v>918</v>
      </c>
      <c r="D261" s="161" t="s">
        <v>173</v>
      </c>
      <c r="E261" s="162" t="s">
        <v>3063</v>
      </c>
      <c r="F261" s="163" t="s">
        <v>3064</v>
      </c>
      <c r="G261" s="164" t="s">
        <v>284</v>
      </c>
      <c r="H261" s="165">
        <v>9</v>
      </c>
      <c r="I261" s="75"/>
      <c r="J261" s="166">
        <f t="shared" si="60"/>
        <v>0</v>
      </c>
      <c r="K261" s="163" t="s">
        <v>177</v>
      </c>
      <c r="L261" s="90"/>
      <c r="M261" s="167" t="s">
        <v>3</v>
      </c>
      <c r="N261" s="168" t="s">
        <v>47</v>
      </c>
      <c r="O261" s="169"/>
      <c r="P261" s="170">
        <f t="shared" si="61"/>
        <v>0</v>
      </c>
      <c r="Q261" s="170">
        <v>0.00024</v>
      </c>
      <c r="R261" s="170">
        <f t="shared" si="62"/>
        <v>0.00216</v>
      </c>
      <c r="S261" s="170">
        <v>0</v>
      </c>
      <c r="T261" s="171">
        <f t="shared" si="63"/>
        <v>0</v>
      </c>
      <c r="U261" s="227"/>
      <c r="V261" s="227"/>
      <c r="W261" s="227"/>
      <c r="X261" s="227"/>
      <c r="Y261" s="227"/>
      <c r="Z261" s="227"/>
      <c r="AA261" s="227"/>
      <c r="AB261" s="227"/>
      <c r="AC261" s="227"/>
      <c r="AD261" s="227"/>
      <c r="AE261" s="227"/>
      <c r="AR261" s="172" t="s">
        <v>261</v>
      </c>
      <c r="AT261" s="172" t="s">
        <v>173</v>
      </c>
      <c r="AU261" s="172" t="s">
        <v>179</v>
      </c>
      <c r="AY261" s="82" t="s">
        <v>171</v>
      </c>
      <c r="BE261" s="173">
        <f t="shared" si="64"/>
        <v>0</v>
      </c>
      <c r="BF261" s="173">
        <f t="shared" si="65"/>
        <v>0</v>
      </c>
      <c r="BG261" s="173">
        <f t="shared" si="66"/>
        <v>0</v>
      </c>
      <c r="BH261" s="173">
        <f t="shared" si="67"/>
        <v>0</v>
      </c>
      <c r="BI261" s="173">
        <f t="shared" si="68"/>
        <v>0</v>
      </c>
      <c r="BJ261" s="82" t="s">
        <v>179</v>
      </c>
      <c r="BK261" s="173">
        <f t="shared" si="69"/>
        <v>0</v>
      </c>
      <c r="BL261" s="82" t="s">
        <v>261</v>
      </c>
      <c r="BM261" s="172" t="s">
        <v>3065</v>
      </c>
    </row>
    <row r="262" spans="1:65" s="92" customFormat="1" ht="16.5" customHeight="1">
      <c r="A262" s="227"/>
      <c r="B262" s="90"/>
      <c r="C262" s="161" t="s">
        <v>923</v>
      </c>
      <c r="D262" s="161" t="s">
        <v>173</v>
      </c>
      <c r="E262" s="162" t="s">
        <v>3066</v>
      </c>
      <c r="F262" s="163" t="s">
        <v>3067</v>
      </c>
      <c r="G262" s="164" t="s">
        <v>284</v>
      </c>
      <c r="H262" s="165">
        <v>2</v>
      </c>
      <c r="I262" s="75"/>
      <c r="J262" s="166">
        <f t="shared" si="60"/>
        <v>0</v>
      </c>
      <c r="K262" s="163" t="s">
        <v>177</v>
      </c>
      <c r="L262" s="90"/>
      <c r="M262" s="167" t="s">
        <v>3</v>
      </c>
      <c r="N262" s="168" t="s">
        <v>47</v>
      </c>
      <c r="O262" s="169"/>
      <c r="P262" s="170">
        <f t="shared" si="61"/>
        <v>0</v>
      </c>
      <c r="Q262" s="170">
        <v>0.00028</v>
      </c>
      <c r="R262" s="170">
        <f t="shared" si="62"/>
        <v>0.00056</v>
      </c>
      <c r="S262" s="170">
        <v>0</v>
      </c>
      <c r="T262" s="171">
        <f t="shared" si="63"/>
        <v>0</v>
      </c>
      <c r="U262" s="227"/>
      <c r="V262" s="227"/>
      <c r="W262" s="227"/>
      <c r="X262" s="227"/>
      <c r="Y262" s="227"/>
      <c r="Z262" s="227"/>
      <c r="AA262" s="227"/>
      <c r="AB262" s="227"/>
      <c r="AC262" s="227"/>
      <c r="AD262" s="227"/>
      <c r="AE262" s="227"/>
      <c r="AR262" s="172" t="s">
        <v>261</v>
      </c>
      <c r="AT262" s="172" t="s">
        <v>173</v>
      </c>
      <c r="AU262" s="172" t="s">
        <v>179</v>
      </c>
      <c r="AY262" s="82" t="s">
        <v>171</v>
      </c>
      <c r="BE262" s="173">
        <f t="shared" si="64"/>
        <v>0</v>
      </c>
      <c r="BF262" s="173">
        <f t="shared" si="65"/>
        <v>0</v>
      </c>
      <c r="BG262" s="173">
        <f t="shared" si="66"/>
        <v>0</v>
      </c>
      <c r="BH262" s="173">
        <f t="shared" si="67"/>
        <v>0</v>
      </c>
      <c r="BI262" s="173">
        <f t="shared" si="68"/>
        <v>0</v>
      </c>
      <c r="BJ262" s="82" t="s">
        <v>179</v>
      </c>
      <c r="BK262" s="173">
        <f t="shared" si="69"/>
        <v>0</v>
      </c>
      <c r="BL262" s="82" t="s">
        <v>261</v>
      </c>
      <c r="BM262" s="172" t="s">
        <v>3068</v>
      </c>
    </row>
    <row r="263" spans="1:65" s="92" customFormat="1" ht="21.75" customHeight="1">
      <c r="A263" s="227"/>
      <c r="B263" s="90"/>
      <c r="C263" s="161" t="s">
        <v>927</v>
      </c>
      <c r="D263" s="161" t="s">
        <v>173</v>
      </c>
      <c r="E263" s="162" t="s">
        <v>3069</v>
      </c>
      <c r="F263" s="163" t="s">
        <v>3070</v>
      </c>
      <c r="G263" s="164" t="s">
        <v>284</v>
      </c>
      <c r="H263" s="165">
        <v>2</v>
      </c>
      <c r="I263" s="75"/>
      <c r="J263" s="166">
        <f t="shared" si="60"/>
        <v>0</v>
      </c>
      <c r="K263" s="163" t="s">
        <v>177</v>
      </c>
      <c r="L263" s="90"/>
      <c r="M263" s="167" t="s">
        <v>3</v>
      </c>
      <c r="N263" s="168" t="s">
        <v>47</v>
      </c>
      <c r="O263" s="169"/>
      <c r="P263" s="170">
        <f t="shared" si="61"/>
        <v>0</v>
      </c>
      <c r="Q263" s="170">
        <v>0.00101</v>
      </c>
      <c r="R263" s="170">
        <f t="shared" si="62"/>
        <v>0.00202</v>
      </c>
      <c r="S263" s="170">
        <v>0</v>
      </c>
      <c r="T263" s="171">
        <f t="shared" si="63"/>
        <v>0</v>
      </c>
      <c r="U263" s="227"/>
      <c r="V263" s="227"/>
      <c r="W263" s="227"/>
      <c r="X263" s="227"/>
      <c r="Y263" s="227"/>
      <c r="Z263" s="227"/>
      <c r="AA263" s="227"/>
      <c r="AB263" s="227"/>
      <c r="AC263" s="227"/>
      <c r="AD263" s="227"/>
      <c r="AE263" s="227"/>
      <c r="AR263" s="172" t="s">
        <v>261</v>
      </c>
      <c r="AT263" s="172" t="s">
        <v>173</v>
      </c>
      <c r="AU263" s="172" t="s">
        <v>179</v>
      </c>
      <c r="AY263" s="82" t="s">
        <v>171</v>
      </c>
      <c r="BE263" s="173">
        <f t="shared" si="64"/>
        <v>0</v>
      </c>
      <c r="BF263" s="173">
        <f t="shared" si="65"/>
        <v>0</v>
      </c>
      <c r="BG263" s="173">
        <f t="shared" si="66"/>
        <v>0</v>
      </c>
      <c r="BH263" s="173">
        <f t="shared" si="67"/>
        <v>0</v>
      </c>
      <c r="BI263" s="173">
        <f t="shared" si="68"/>
        <v>0</v>
      </c>
      <c r="BJ263" s="82" t="s">
        <v>179</v>
      </c>
      <c r="BK263" s="173">
        <f t="shared" si="69"/>
        <v>0</v>
      </c>
      <c r="BL263" s="82" t="s">
        <v>261</v>
      </c>
      <c r="BM263" s="172" t="s">
        <v>3071</v>
      </c>
    </row>
    <row r="264" spans="1:65" s="92" customFormat="1" ht="21.75" customHeight="1">
      <c r="A264" s="227"/>
      <c r="B264" s="90"/>
      <c r="C264" s="161" t="s">
        <v>930</v>
      </c>
      <c r="D264" s="161" t="s">
        <v>173</v>
      </c>
      <c r="E264" s="162" t="s">
        <v>3072</v>
      </c>
      <c r="F264" s="163" t="s">
        <v>3073</v>
      </c>
      <c r="G264" s="164" t="s">
        <v>284</v>
      </c>
      <c r="H264" s="165">
        <v>1</v>
      </c>
      <c r="I264" s="75"/>
      <c r="J264" s="166">
        <f t="shared" si="60"/>
        <v>0</v>
      </c>
      <c r="K264" s="163" t="s">
        <v>177</v>
      </c>
      <c r="L264" s="90"/>
      <c r="M264" s="167" t="s">
        <v>3</v>
      </c>
      <c r="N264" s="168" t="s">
        <v>47</v>
      </c>
      <c r="O264" s="169"/>
      <c r="P264" s="170">
        <f t="shared" si="61"/>
        <v>0</v>
      </c>
      <c r="Q264" s="170">
        <v>0.00075</v>
      </c>
      <c r="R264" s="170">
        <f t="shared" si="62"/>
        <v>0.00075</v>
      </c>
      <c r="S264" s="170">
        <v>0</v>
      </c>
      <c r="T264" s="171">
        <f t="shared" si="63"/>
        <v>0</v>
      </c>
      <c r="U264" s="227"/>
      <c r="V264" s="227"/>
      <c r="W264" s="227"/>
      <c r="X264" s="227"/>
      <c r="Y264" s="227"/>
      <c r="Z264" s="227"/>
      <c r="AA264" s="227"/>
      <c r="AB264" s="227"/>
      <c r="AC264" s="227"/>
      <c r="AD264" s="227"/>
      <c r="AE264" s="227"/>
      <c r="AR264" s="172" t="s">
        <v>261</v>
      </c>
      <c r="AT264" s="172" t="s">
        <v>173</v>
      </c>
      <c r="AU264" s="172" t="s">
        <v>179</v>
      </c>
      <c r="AY264" s="82" t="s">
        <v>171</v>
      </c>
      <c r="BE264" s="173">
        <f t="shared" si="64"/>
        <v>0</v>
      </c>
      <c r="BF264" s="173">
        <f t="shared" si="65"/>
        <v>0</v>
      </c>
      <c r="BG264" s="173">
        <f t="shared" si="66"/>
        <v>0</v>
      </c>
      <c r="BH264" s="173">
        <f t="shared" si="67"/>
        <v>0</v>
      </c>
      <c r="BI264" s="173">
        <f t="shared" si="68"/>
        <v>0</v>
      </c>
      <c r="BJ264" s="82" t="s">
        <v>179</v>
      </c>
      <c r="BK264" s="173">
        <f t="shared" si="69"/>
        <v>0</v>
      </c>
      <c r="BL264" s="82" t="s">
        <v>261</v>
      </c>
      <c r="BM264" s="172" t="s">
        <v>3074</v>
      </c>
    </row>
    <row r="265" spans="1:65" s="92" customFormat="1" ht="24">
      <c r="A265" s="227"/>
      <c r="B265" s="90"/>
      <c r="C265" s="161" t="s">
        <v>992</v>
      </c>
      <c r="D265" s="161" t="s">
        <v>173</v>
      </c>
      <c r="E265" s="162" t="s">
        <v>3075</v>
      </c>
      <c r="F265" s="163" t="s">
        <v>3076</v>
      </c>
      <c r="G265" s="164" t="s">
        <v>222</v>
      </c>
      <c r="H265" s="165">
        <v>0.519</v>
      </c>
      <c r="I265" s="75"/>
      <c r="J265" s="166">
        <f t="shared" si="60"/>
        <v>0</v>
      </c>
      <c r="K265" s="163" t="s">
        <v>177</v>
      </c>
      <c r="L265" s="90"/>
      <c r="M265" s="167" t="s">
        <v>3</v>
      </c>
      <c r="N265" s="168" t="s">
        <v>47</v>
      </c>
      <c r="O265" s="169"/>
      <c r="P265" s="170">
        <f t="shared" si="61"/>
        <v>0</v>
      </c>
      <c r="Q265" s="170">
        <v>0</v>
      </c>
      <c r="R265" s="170">
        <f t="shared" si="62"/>
        <v>0</v>
      </c>
      <c r="S265" s="170">
        <v>0</v>
      </c>
      <c r="T265" s="171">
        <f t="shared" si="63"/>
        <v>0</v>
      </c>
      <c r="U265" s="227"/>
      <c r="V265" s="227"/>
      <c r="W265" s="227"/>
      <c r="X265" s="227"/>
      <c r="Y265" s="227"/>
      <c r="Z265" s="227"/>
      <c r="AA265" s="227"/>
      <c r="AB265" s="227"/>
      <c r="AC265" s="227"/>
      <c r="AD265" s="227"/>
      <c r="AE265" s="227"/>
      <c r="AR265" s="172" t="s">
        <v>261</v>
      </c>
      <c r="AT265" s="172" t="s">
        <v>173</v>
      </c>
      <c r="AU265" s="172" t="s">
        <v>179</v>
      </c>
      <c r="AY265" s="82" t="s">
        <v>171</v>
      </c>
      <c r="BE265" s="173">
        <f t="shared" si="64"/>
        <v>0</v>
      </c>
      <c r="BF265" s="173">
        <f t="shared" si="65"/>
        <v>0</v>
      </c>
      <c r="BG265" s="173">
        <f t="shared" si="66"/>
        <v>0</v>
      </c>
      <c r="BH265" s="173">
        <f t="shared" si="67"/>
        <v>0</v>
      </c>
      <c r="BI265" s="173">
        <f t="shared" si="68"/>
        <v>0</v>
      </c>
      <c r="BJ265" s="82" t="s">
        <v>179</v>
      </c>
      <c r="BK265" s="173">
        <f t="shared" si="69"/>
        <v>0</v>
      </c>
      <c r="BL265" s="82" t="s">
        <v>261</v>
      </c>
      <c r="BM265" s="172" t="s">
        <v>3077</v>
      </c>
    </row>
    <row r="266" spans="2:63" s="148" customFormat="1" ht="22.9" customHeight="1">
      <c r="B266" s="149"/>
      <c r="D266" s="150" t="s">
        <v>74</v>
      </c>
      <c r="E266" s="159" t="s">
        <v>3078</v>
      </c>
      <c r="F266" s="159" t="s">
        <v>3079</v>
      </c>
      <c r="J266" s="160">
        <f>BK266</f>
        <v>0</v>
      </c>
      <c r="L266" s="149"/>
      <c r="M266" s="153"/>
      <c r="N266" s="154"/>
      <c r="O266" s="154"/>
      <c r="P266" s="155">
        <f>SUM(P267:P268)</f>
        <v>0</v>
      </c>
      <c r="Q266" s="154"/>
      <c r="R266" s="155">
        <f>SUM(R267:R268)</f>
        <v>0.0644</v>
      </c>
      <c r="S266" s="154"/>
      <c r="T266" s="156">
        <f>SUM(T267:T268)</f>
        <v>0</v>
      </c>
      <c r="AR266" s="150" t="s">
        <v>179</v>
      </c>
      <c r="AT266" s="157" t="s">
        <v>74</v>
      </c>
      <c r="AU266" s="157" t="s">
        <v>83</v>
      </c>
      <c r="AY266" s="150" t="s">
        <v>171</v>
      </c>
      <c r="BK266" s="158">
        <f>SUM(BK267:BK268)</f>
        <v>0</v>
      </c>
    </row>
    <row r="267" spans="1:65" s="92" customFormat="1" ht="24">
      <c r="A267" s="227"/>
      <c r="B267" s="90"/>
      <c r="C267" s="161" t="s">
        <v>941</v>
      </c>
      <c r="D267" s="161" t="s">
        <v>173</v>
      </c>
      <c r="E267" s="162" t="s">
        <v>3080</v>
      </c>
      <c r="F267" s="163" t="s">
        <v>3081</v>
      </c>
      <c r="G267" s="164" t="s">
        <v>512</v>
      </c>
      <c r="H267" s="165">
        <v>7</v>
      </c>
      <c r="I267" s="75"/>
      <c r="J267" s="166">
        <f>ROUND(I267*H267,2)</f>
        <v>0</v>
      </c>
      <c r="K267" s="163" t="s">
        <v>177</v>
      </c>
      <c r="L267" s="90"/>
      <c r="M267" s="167" t="s">
        <v>3</v>
      </c>
      <c r="N267" s="168" t="s">
        <v>47</v>
      </c>
      <c r="O267" s="169"/>
      <c r="P267" s="170">
        <f>O267*H267</f>
        <v>0</v>
      </c>
      <c r="Q267" s="170">
        <v>0.0092</v>
      </c>
      <c r="R267" s="170">
        <f>Q267*H267</f>
        <v>0.0644</v>
      </c>
      <c r="S267" s="170">
        <v>0</v>
      </c>
      <c r="T267" s="171">
        <f>S267*H267</f>
        <v>0</v>
      </c>
      <c r="U267" s="227"/>
      <c r="V267" s="227"/>
      <c r="W267" s="227"/>
      <c r="X267" s="227"/>
      <c r="Y267" s="227"/>
      <c r="Z267" s="227"/>
      <c r="AA267" s="227"/>
      <c r="AB267" s="227"/>
      <c r="AC267" s="227"/>
      <c r="AD267" s="227"/>
      <c r="AE267" s="227"/>
      <c r="AR267" s="172" t="s">
        <v>261</v>
      </c>
      <c r="AT267" s="172" t="s">
        <v>173</v>
      </c>
      <c r="AU267" s="172" t="s">
        <v>179</v>
      </c>
      <c r="AY267" s="82" t="s">
        <v>171</v>
      </c>
      <c r="BE267" s="173">
        <f>IF(N267="základní",J267,0)</f>
        <v>0</v>
      </c>
      <c r="BF267" s="173">
        <f>IF(N267="snížená",J267,0)</f>
        <v>0</v>
      </c>
      <c r="BG267" s="173">
        <f>IF(N267="zákl. přenesená",J267,0)</f>
        <v>0</v>
      </c>
      <c r="BH267" s="173">
        <f>IF(N267="sníž. přenesená",J267,0)</f>
        <v>0</v>
      </c>
      <c r="BI267" s="173">
        <f>IF(N267="nulová",J267,0)</f>
        <v>0</v>
      </c>
      <c r="BJ267" s="82" t="s">
        <v>179</v>
      </c>
      <c r="BK267" s="173">
        <f>ROUND(I267*H267,2)</f>
        <v>0</v>
      </c>
      <c r="BL267" s="82" t="s">
        <v>261</v>
      </c>
      <c r="BM267" s="172" t="s">
        <v>3082</v>
      </c>
    </row>
    <row r="268" spans="1:65" s="92" customFormat="1" ht="24">
      <c r="A268" s="227"/>
      <c r="B268" s="90"/>
      <c r="C268" s="161" t="s">
        <v>997</v>
      </c>
      <c r="D268" s="161" t="s">
        <v>173</v>
      </c>
      <c r="E268" s="162" t="s">
        <v>3083</v>
      </c>
      <c r="F268" s="163" t="s">
        <v>3084</v>
      </c>
      <c r="G268" s="164" t="s">
        <v>222</v>
      </c>
      <c r="H268" s="165">
        <v>0.064</v>
      </c>
      <c r="I268" s="75"/>
      <c r="J268" s="166">
        <f>ROUND(I268*H268,2)</f>
        <v>0</v>
      </c>
      <c r="K268" s="163" t="s">
        <v>177</v>
      </c>
      <c r="L268" s="90"/>
      <c r="M268" s="167" t="s">
        <v>3</v>
      </c>
      <c r="N268" s="168" t="s">
        <v>47</v>
      </c>
      <c r="O268" s="169"/>
      <c r="P268" s="170">
        <f>O268*H268</f>
        <v>0</v>
      </c>
      <c r="Q268" s="170">
        <v>0</v>
      </c>
      <c r="R268" s="170">
        <f>Q268*H268</f>
        <v>0</v>
      </c>
      <c r="S268" s="170">
        <v>0</v>
      </c>
      <c r="T268" s="171">
        <f>S268*H268</f>
        <v>0</v>
      </c>
      <c r="U268" s="227"/>
      <c r="V268" s="227"/>
      <c r="W268" s="227"/>
      <c r="X268" s="227"/>
      <c r="Y268" s="227"/>
      <c r="Z268" s="227"/>
      <c r="AA268" s="227"/>
      <c r="AB268" s="227"/>
      <c r="AC268" s="227"/>
      <c r="AD268" s="227"/>
      <c r="AE268" s="227"/>
      <c r="AR268" s="172" t="s">
        <v>261</v>
      </c>
      <c r="AT268" s="172" t="s">
        <v>173</v>
      </c>
      <c r="AU268" s="172" t="s">
        <v>179</v>
      </c>
      <c r="AY268" s="82" t="s">
        <v>171</v>
      </c>
      <c r="BE268" s="173">
        <f>IF(N268="základní",J268,0)</f>
        <v>0</v>
      </c>
      <c r="BF268" s="173">
        <f>IF(N268="snížená",J268,0)</f>
        <v>0</v>
      </c>
      <c r="BG268" s="173">
        <f>IF(N268="zákl. přenesená",J268,0)</f>
        <v>0</v>
      </c>
      <c r="BH268" s="173">
        <f>IF(N268="sníž. přenesená",J268,0)</f>
        <v>0</v>
      </c>
      <c r="BI268" s="173">
        <f>IF(N268="nulová",J268,0)</f>
        <v>0</v>
      </c>
      <c r="BJ268" s="82" t="s">
        <v>179</v>
      </c>
      <c r="BK268" s="173">
        <f>ROUND(I268*H268,2)</f>
        <v>0</v>
      </c>
      <c r="BL268" s="82" t="s">
        <v>261</v>
      </c>
      <c r="BM268" s="172" t="s">
        <v>3085</v>
      </c>
    </row>
    <row r="269" spans="2:63" s="148" customFormat="1" ht="25.9" customHeight="1">
      <c r="B269" s="149"/>
      <c r="D269" s="150" t="s">
        <v>74</v>
      </c>
      <c r="E269" s="151" t="s">
        <v>3086</v>
      </c>
      <c r="F269" s="151" t="s">
        <v>3087</v>
      </c>
      <c r="J269" s="152">
        <f>BK269</f>
        <v>0</v>
      </c>
      <c r="L269" s="149"/>
      <c r="M269" s="153"/>
      <c r="N269" s="154"/>
      <c r="O269" s="154"/>
      <c r="P269" s="155">
        <f>P270</f>
        <v>0</v>
      </c>
      <c r="Q269" s="154"/>
      <c r="R269" s="155">
        <f>R270</f>
        <v>0</v>
      </c>
      <c r="S269" s="154"/>
      <c r="T269" s="156">
        <f>T270</f>
        <v>0</v>
      </c>
      <c r="AR269" s="150" t="s">
        <v>178</v>
      </c>
      <c r="AT269" s="157" t="s">
        <v>74</v>
      </c>
      <c r="AU269" s="157" t="s">
        <v>75</v>
      </c>
      <c r="AY269" s="150" t="s">
        <v>171</v>
      </c>
      <c r="BK269" s="158">
        <f>BK270</f>
        <v>0</v>
      </c>
    </row>
    <row r="270" spans="1:65" s="92" customFormat="1" ht="21.75" customHeight="1">
      <c r="A270" s="227"/>
      <c r="B270" s="90"/>
      <c r="C270" s="161" t="s">
        <v>950</v>
      </c>
      <c r="D270" s="161" t="s">
        <v>173</v>
      </c>
      <c r="E270" s="162" t="s">
        <v>3088</v>
      </c>
      <c r="F270" s="163" t="s">
        <v>3089</v>
      </c>
      <c r="G270" s="164" t="s">
        <v>3090</v>
      </c>
      <c r="H270" s="165">
        <v>80</v>
      </c>
      <c r="I270" s="75"/>
      <c r="J270" s="166">
        <f>ROUND(I270*H270,2)</f>
        <v>0</v>
      </c>
      <c r="K270" s="163" t="s">
        <v>177</v>
      </c>
      <c r="L270" s="90"/>
      <c r="M270" s="167" t="s">
        <v>3</v>
      </c>
      <c r="N270" s="168" t="s">
        <v>47</v>
      </c>
      <c r="O270" s="169"/>
      <c r="P270" s="170">
        <f>O270*H270</f>
        <v>0</v>
      </c>
      <c r="Q270" s="170">
        <v>0</v>
      </c>
      <c r="R270" s="170">
        <f>Q270*H270</f>
        <v>0</v>
      </c>
      <c r="S270" s="170">
        <v>0</v>
      </c>
      <c r="T270" s="171">
        <f>S270*H270</f>
        <v>0</v>
      </c>
      <c r="U270" s="227"/>
      <c r="V270" s="227"/>
      <c r="W270" s="227"/>
      <c r="X270" s="227"/>
      <c r="Y270" s="227"/>
      <c r="Z270" s="227"/>
      <c r="AA270" s="227"/>
      <c r="AB270" s="227"/>
      <c r="AC270" s="227"/>
      <c r="AD270" s="227"/>
      <c r="AE270" s="227"/>
      <c r="AR270" s="172" t="s">
        <v>3091</v>
      </c>
      <c r="AT270" s="172" t="s">
        <v>173</v>
      </c>
      <c r="AU270" s="172" t="s">
        <v>83</v>
      </c>
      <c r="AY270" s="82" t="s">
        <v>171</v>
      </c>
      <c r="BE270" s="173">
        <f>IF(N270="základní",J270,0)</f>
        <v>0</v>
      </c>
      <c r="BF270" s="173">
        <f>IF(N270="snížená",J270,0)</f>
        <v>0</v>
      </c>
      <c r="BG270" s="173">
        <f>IF(N270="zákl. přenesená",J270,0)</f>
        <v>0</v>
      </c>
      <c r="BH270" s="173">
        <f>IF(N270="sníž. přenesená",J270,0)</f>
        <v>0</v>
      </c>
      <c r="BI270" s="173">
        <f>IF(N270="nulová",J270,0)</f>
        <v>0</v>
      </c>
      <c r="BJ270" s="82" t="s">
        <v>179</v>
      </c>
      <c r="BK270" s="173">
        <f>ROUND(I270*H270,2)</f>
        <v>0</v>
      </c>
      <c r="BL270" s="82" t="s">
        <v>3091</v>
      </c>
      <c r="BM270" s="172" t="s">
        <v>3092</v>
      </c>
    </row>
    <row r="271" spans="2:63" s="148" customFormat="1" ht="25.9" customHeight="1">
      <c r="B271" s="149"/>
      <c r="D271" s="150" t="s">
        <v>74</v>
      </c>
      <c r="E271" s="151" t="s">
        <v>2403</v>
      </c>
      <c r="F271" s="151" t="s">
        <v>2404</v>
      </c>
      <c r="J271" s="152">
        <f>BK271</f>
        <v>0</v>
      </c>
      <c r="L271" s="149"/>
      <c r="M271" s="153"/>
      <c r="N271" s="154"/>
      <c r="O271" s="154"/>
      <c r="P271" s="155">
        <f>P272+P275</f>
        <v>0</v>
      </c>
      <c r="Q271" s="154"/>
      <c r="R271" s="155">
        <f>R272+R275</f>
        <v>0</v>
      </c>
      <c r="S271" s="154"/>
      <c r="T271" s="156">
        <f>T272+T275</f>
        <v>0</v>
      </c>
      <c r="AR271" s="150" t="s">
        <v>206</v>
      </c>
      <c r="AT271" s="157" t="s">
        <v>74</v>
      </c>
      <c r="AU271" s="157" t="s">
        <v>75</v>
      </c>
      <c r="AY271" s="150" t="s">
        <v>171</v>
      </c>
      <c r="BK271" s="158">
        <f>BK272+BK275</f>
        <v>0</v>
      </c>
    </row>
    <row r="272" spans="2:63" s="148" customFormat="1" ht="22.9" customHeight="1">
      <c r="B272" s="149"/>
      <c r="D272" s="150" t="s">
        <v>74</v>
      </c>
      <c r="E272" s="159" t="s">
        <v>3093</v>
      </c>
      <c r="F272" s="159" t="s">
        <v>3094</v>
      </c>
      <c r="J272" s="160">
        <f>BK272</f>
        <v>0</v>
      </c>
      <c r="L272" s="149"/>
      <c r="M272" s="153"/>
      <c r="N272" s="154"/>
      <c r="O272" s="154"/>
      <c r="P272" s="155">
        <f>SUM(P273:P274)</f>
        <v>0</v>
      </c>
      <c r="Q272" s="154"/>
      <c r="R272" s="155">
        <f>SUM(R273:R274)</f>
        <v>0</v>
      </c>
      <c r="S272" s="154"/>
      <c r="T272" s="156">
        <f>SUM(T273:T274)</f>
        <v>0</v>
      </c>
      <c r="AR272" s="150" t="s">
        <v>206</v>
      </c>
      <c r="AT272" s="157" t="s">
        <v>74</v>
      </c>
      <c r="AU272" s="157" t="s">
        <v>83</v>
      </c>
      <c r="AY272" s="150" t="s">
        <v>171</v>
      </c>
      <c r="BK272" s="158">
        <f>SUM(BK273:BK274)</f>
        <v>0</v>
      </c>
    </row>
    <row r="273" spans="1:65" s="92" customFormat="1" ht="16.5" customHeight="1">
      <c r="A273" s="227"/>
      <c r="B273" s="90"/>
      <c r="C273" s="161" t="s">
        <v>960</v>
      </c>
      <c r="D273" s="161" t="s">
        <v>173</v>
      </c>
      <c r="E273" s="162" t="s">
        <v>3095</v>
      </c>
      <c r="F273" s="163" t="s">
        <v>3096</v>
      </c>
      <c r="G273" s="164" t="s">
        <v>512</v>
      </c>
      <c r="H273" s="165">
        <v>1</v>
      </c>
      <c r="I273" s="75"/>
      <c r="J273" s="166">
        <f>ROUND(I273*H273,2)</f>
        <v>0</v>
      </c>
      <c r="K273" s="163" t="s">
        <v>177</v>
      </c>
      <c r="L273" s="90"/>
      <c r="M273" s="167" t="s">
        <v>3</v>
      </c>
      <c r="N273" s="168" t="s">
        <v>47</v>
      </c>
      <c r="O273" s="169"/>
      <c r="P273" s="170">
        <f>O273*H273</f>
        <v>0</v>
      </c>
      <c r="Q273" s="170">
        <v>0</v>
      </c>
      <c r="R273" s="170">
        <f>Q273*H273</f>
        <v>0</v>
      </c>
      <c r="S273" s="170">
        <v>0</v>
      </c>
      <c r="T273" s="171">
        <f>S273*H273</f>
        <v>0</v>
      </c>
      <c r="U273" s="227"/>
      <c r="V273" s="227"/>
      <c r="W273" s="227"/>
      <c r="X273" s="227"/>
      <c r="Y273" s="227"/>
      <c r="Z273" s="227"/>
      <c r="AA273" s="227"/>
      <c r="AB273" s="227"/>
      <c r="AC273" s="227"/>
      <c r="AD273" s="227"/>
      <c r="AE273" s="227"/>
      <c r="AR273" s="172" t="s">
        <v>2410</v>
      </c>
      <c r="AT273" s="172" t="s">
        <v>173</v>
      </c>
      <c r="AU273" s="172" t="s">
        <v>179</v>
      </c>
      <c r="AY273" s="82" t="s">
        <v>171</v>
      </c>
      <c r="BE273" s="173">
        <f>IF(N273="základní",J273,0)</f>
        <v>0</v>
      </c>
      <c r="BF273" s="173">
        <f>IF(N273="snížená",J273,0)</f>
        <v>0</v>
      </c>
      <c r="BG273" s="173">
        <f>IF(N273="zákl. přenesená",J273,0)</f>
        <v>0</v>
      </c>
      <c r="BH273" s="173">
        <f>IF(N273="sníž. přenesená",J273,0)</f>
        <v>0</v>
      </c>
      <c r="BI273" s="173">
        <f>IF(N273="nulová",J273,0)</f>
        <v>0</v>
      </c>
      <c r="BJ273" s="82" t="s">
        <v>179</v>
      </c>
      <c r="BK273" s="173">
        <f>ROUND(I273*H273,2)</f>
        <v>0</v>
      </c>
      <c r="BL273" s="82" t="s">
        <v>2410</v>
      </c>
      <c r="BM273" s="172" t="s">
        <v>3097</v>
      </c>
    </row>
    <row r="274" spans="1:65" s="92" customFormat="1" ht="16.5" customHeight="1">
      <c r="A274" s="227"/>
      <c r="B274" s="90"/>
      <c r="C274" s="161" t="s">
        <v>965</v>
      </c>
      <c r="D274" s="161" t="s">
        <v>173</v>
      </c>
      <c r="E274" s="162" t="s">
        <v>3098</v>
      </c>
      <c r="F274" s="163" t="s">
        <v>2066</v>
      </c>
      <c r="G274" s="164" t="s">
        <v>512</v>
      </c>
      <c r="H274" s="165">
        <v>1</v>
      </c>
      <c r="I274" s="75"/>
      <c r="J274" s="166">
        <f>ROUND(I274*H274,2)</f>
        <v>0</v>
      </c>
      <c r="K274" s="163" t="s">
        <v>177</v>
      </c>
      <c r="L274" s="90"/>
      <c r="M274" s="167" t="s">
        <v>3</v>
      </c>
      <c r="N274" s="168" t="s">
        <v>47</v>
      </c>
      <c r="O274" s="169"/>
      <c r="P274" s="170">
        <f>O274*H274</f>
        <v>0</v>
      </c>
      <c r="Q274" s="170">
        <v>0</v>
      </c>
      <c r="R274" s="170">
        <f>Q274*H274</f>
        <v>0</v>
      </c>
      <c r="S274" s="170">
        <v>0</v>
      </c>
      <c r="T274" s="171">
        <f>S274*H274</f>
        <v>0</v>
      </c>
      <c r="U274" s="227"/>
      <c r="V274" s="227"/>
      <c r="W274" s="227"/>
      <c r="X274" s="227"/>
      <c r="Y274" s="227"/>
      <c r="Z274" s="227"/>
      <c r="AA274" s="227"/>
      <c r="AB274" s="227"/>
      <c r="AC274" s="227"/>
      <c r="AD274" s="227"/>
      <c r="AE274" s="227"/>
      <c r="AR274" s="172" t="s">
        <v>2410</v>
      </c>
      <c r="AT274" s="172" t="s">
        <v>173</v>
      </c>
      <c r="AU274" s="172" t="s">
        <v>179</v>
      </c>
      <c r="AY274" s="82" t="s">
        <v>171</v>
      </c>
      <c r="BE274" s="173">
        <f>IF(N274="základní",J274,0)</f>
        <v>0</v>
      </c>
      <c r="BF274" s="173">
        <f>IF(N274="snížená",J274,0)</f>
        <v>0</v>
      </c>
      <c r="BG274" s="173">
        <f>IF(N274="zákl. přenesená",J274,0)</f>
        <v>0</v>
      </c>
      <c r="BH274" s="173">
        <f>IF(N274="sníž. přenesená",J274,0)</f>
        <v>0</v>
      </c>
      <c r="BI274" s="173">
        <f>IF(N274="nulová",J274,0)</f>
        <v>0</v>
      </c>
      <c r="BJ274" s="82" t="s">
        <v>179</v>
      </c>
      <c r="BK274" s="173">
        <f>ROUND(I274*H274,2)</f>
        <v>0</v>
      </c>
      <c r="BL274" s="82" t="s">
        <v>2410</v>
      </c>
      <c r="BM274" s="172" t="s">
        <v>3099</v>
      </c>
    </row>
    <row r="275" spans="2:63" s="148" customFormat="1" ht="22.9" customHeight="1">
      <c r="B275" s="149"/>
      <c r="D275" s="150" t="s">
        <v>74</v>
      </c>
      <c r="E275" s="159" t="s">
        <v>3100</v>
      </c>
      <c r="F275" s="159" t="s">
        <v>3101</v>
      </c>
      <c r="J275" s="160">
        <f>BK275</f>
        <v>0</v>
      </c>
      <c r="L275" s="149"/>
      <c r="M275" s="153"/>
      <c r="N275" s="154"/>
      <c r="O275" s="154"/>
      <c r="P275" s="155">
        <f>P276</f>
        <v>0</v>
      </c>
      <c r="Q275" s="154"/>
      <c r="R275" s="155">
        <f>R276</f>
        <v>0</v>
      </c>
      <c r="S275" s="154"/>
      <c r="T275" s="156">
        <f>T276</f>
        <v>0</v>
      </c>
      <c r="AR275" s="150" t="s">
        <v>206</v>
      </c>
      <c r="AT275" s="157" t="s">
        <v>74</v>
      </c>
      <c r="AU275" s="157" t="s">
        <v>83</v>
      </c>
      <c r="AY275" s="150" t="s">
        <v>171</v>
      </c>
      <c r="BK275" s="158">
        <f>BK276</f>
        <v>0</v>
      </c>
    </row>
    <row r="276" spans="1:65" s="92" customFormat="1" ht="16.5" customHeight="1">
      <c r="A276" s="227"/>
      <c r="B276" s="90"/>
      <c r="C276" s="161" t="s">
        <v>970</v>
      </c>
      <c r="D276" s="161" t="s">
        <v>173</v>
      </c>
      <c r="E276" s="162" t="s">
        <v>3102</v>
      </c>
      <c r="F276" s="163" t="s">
        <v>3103</v>
      </c>
      <c r="G276" s="164" t="s">
        <v>512</v>
      </c>
      <c r="H276" s="165">
        <v>1</v>
      </c>
      <c r="I276" s="75"/>
      <c r="J276" s="166">
        <f>ROUND(I276*H276,2)</f>
        <v>0</v>
      </c>
      <c r="K276" s="163" t="s">
        <v>3</v>
      </c>
      <c r="L276" s="90"/>
      <c r="M276" s="222" t="s">
        <v>3</v>
      </c>
      <c r="N276" s="223" t="s">
        <v>47</v>
      </c>
      <c r="O276" s="224"/>
      <c r="P276" s="225">
        <f>O276*H276</f>
        <v>0</v>
      </c>
      <c r="Q276" s="225">
        <v>0</v>
      </c>
      <c r="R276" s="225">
        <f>Q276*H276</f>
        <v>0</v>
      </c>
      <c r="S276" s="225">
        <v>0</v>
      </c>
      <c r="T276" s="226">
        <f>S276*H276</f>
        <v>0</v>
      </c>
      <c r="U276" s="227"/>
      <c r="V276" s="227"/>
      <c r="W276" s="227"/>
      <c r="X276" s="227"/>
      <c r="Y276" s="227"/>
      <c r="Z276" s="227"/>
      <c r="AA276" s="227"/>
      <c r="AB276" s="227"/>
      <c r="AC276" s="227"/>
      <c r="AD276" s="227"/>
      <c r="AE276" s="227"/>
      <c r="AR276" s="172" t="s">
        <v>2410</v>
      </c>
      <c r="AT276" s="172" t="s">
        <v>173</v>
      </c>
      <c r="AU276" s="172" t="s">
        <v>179</v>
      </c>
      <c r="AY276" s="82" t="s">
        <v>171</v>
      </c>
      <c r="BE276" s="173">
        <f>IF(N276="základní",J276,0)</f>
        <v>0</v>
      </c>
      <c r="BF276" s="173">
        <f>IF(N276="snížená",J276,0)</f>
        <v>0</v>
      </c>
      <c r="BG276" s="173">
        <f>IF(N276="zákl. přenesená",J276,0)</f>
        <v>0</v>
      </c>
      <c r="BH276" s="173">
        <f>IF(N276="sníž. přenesená",J276,0)</f>
        <v>0</v>
      </c>
      <c r="BI276" s="173">
        <f>IF(N276="nulová",J276,0)</f>
        <v>0</v>
      </c>
      <c r="BJ276" s="82" t="s">
        <v>179</v>
      </c>
      <c r="BK276" s="173">
        <f>ROUND(I276*H276,2)</f>
        <v>0</v>
      </c>
      <c r="BL276" s="82" t="s">
        <v>2410</v>
      </c>
      <c r="BM276" s="172" t="s">
        <v>3104</v>
      </c>
    </row>
    <row r="277" spans="1:31" s="92" customFormat="1" ht="6.95" customHeight="1">
      <c r="A277" s="227"/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90"/>
      <c r="M277" s="227"/>
      <c r="O277" s="227"/>
      <c r="P277" s="227"/>
      <c r="Q277" s="227"/>
      <c r="R277" s="227"/>
      <c r="S277" s="227"/>
      <c r="T277" s="227"/>
      <c r="U277" s="227"/>
      <c r="V277" s="227"/>
      <c r="W277" s="227"/>
      <c r="X277" s="227"/>
      <c r="Y277" s="227"/>
      <c r="Z277" s="227"/>
      <c r="AA277" s="227"/>
      <c r="AB277" s="227"/>
      <c r="AC277" s="227"/>
      <c r="AD277" s="227"/>
      <c r="AE277" s="227"/>
    </row>
  </sheetData>
  <sheetProtection password="E886" sheet="1" objects="1" scenarios="1"/>
  <autoFilter ref="C96:K276"/>
  <mergeCells count="9">
    <mergeCell ref="E50:H50"/>
    <mergeCell ref="E87:H87"/>
    <mergeCell ref="E89:H8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workbookViewId="0" topLeftCell="A1">
      <selection activeCell="I145" sqref="I145"/>
    </sheetView>
  </sheetViews>
  <sheetFormatPr defaultColWidth="9.140625" defaultRowHeight="12"/>
  <cols>
    <col min="1" max="1" width="8.28125" style="229" customWidth="1"/>
    <col min="2" max="2" width="1.1484375" style="229" customWidth="1"/>
    <col min="3" max="3" width="4.140625" style="229" customWidth="1"/>
    <col min="4" max="4" width="4.28125" style="229" customWidth="1"/>
    <col min="5" max="5" width="17.140625" style="229" customWidth="1"/>
    <col min="6" max="6" width="100.8515625" style="229" customWidth="1"/>
    <col min="7" max="7" width="7.421875" style="229" customWidth="1"/>
    <col min="8" max="8" width="14.00390625" style="229" customWidth="1"/>
    <col min="9" max="9" width="15.8515625" style="229" customWidth="1"/>
    <col min="10" max="11" width="22.28125" style="229" customWidth="1"/>
    <col min="12" max="12" width="9.28125" style="229" customWidth="1"/>
    <col min="13" max="13" width="10.8515625" style="229" hidden="1" customWidth="1"/>
    <col min="14" max="14" width="9.28125" style="229" hidden="1" customWidth="1"/>
    <col min="15" max="20" width="14.140625" style="229" hidden="1" customWidth="1"/>
    <col min="21" max="21" width="16.28125" style="229" hidden="1" customWidth="1"/>
    <col min="22" max="22" width="12.28125" style="229" customWidth="1"/>
    <col min="23" max="23" width="16.28125" style="229" customWidth="1"/>
    <col min="24" max="24" width="12.28125" style="229" customWidth="1"/>
    <col min="25" max="25" width="15.00390625" style="229" customWidth="1"/>
    <col min="26" max="26" width="11.00390625" style="229" customWidth="1"/>
    <col min="27" max="27" width="15.00390625" style="229" customWidth="1"/>
    <col min="28" max="28" width="16.28125" style="229" customWidth="1"/>
    <col min="29" max="29" width="11.00390625" style="229" customWidth="1"/>
    <col min="30" max="30" width="15.00390625" style="229" customWidth="1"/>
    <col min="31" max="31" width="16.28125" style="229" customWidth="1"/>
    <col min="32" max="43" width="9.28125" style="229" customWidth="1"/>
    <col min="44" max="65" width="9.28125" style="229" hidden="1" customWidth="1"/>
    <col min="66" max="16384" width="9.28125" style="229" customWidth="1"/>
  </cols>
  <sheetData>
    <row r="1" ht="12"/>
    <row r="2" spans="12:46" ht="36.95" customHeight="1">
      <c r="L2" s="375" t="s">
        <v>6</v>
      </c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82" t="s">
        <v>99</v>
      </c>
    </row>
    <row r="3" spans="2:46" ht="6.95" customHeight="1">
      <c r="B3" s="83"/>
      <c r="C3" s="84"/>
      <c r="D3" s="84"/>
      <c r="E3" s="84"/>
      <c r="F3" s="84"/>
      <c r="G3" s="84"/>
      <c r="H3" s="84"/>
      <c r="I3" s="84"/>
      <c r="J3" s="84"/>
      <c r="K3" s="84"/>
      <c r="L3" s="85"/>
      <c r="AT3" s="82" t="s">
        <v>83</v>
      </c>
    </row>
    <row r="4" spans="2:46" ht="24.95" customHeight="1">
      <c r="B4" s="85"/>
      <c r="D4" s="86" t="s">
        <v>127</v>
      </c>
      <c r="L4" s="85"/>
      <c r="M4" s="87" t="s">
        <v>11</v>
      </c>
      <c r="AT4" s="82" t="s">
        <v>4</v>
      </c>
    </row>
    <row r="5" spans="2:12" ht="6.95" customHeight="1">
      <c r="B5" s="85"/>
      <c r="L5" s="85"/>
    </row>
    <row r="6" spans="2:12" ht="12" customHeight="1">
      <c r="B6" s="85"/>
      <c r="D6" s="228" t="s">
        <v>17</v>
      </c>
      <c r="L6" s="85"/>
    </row>
    <row r="7" spans="2:12" ht="16.5" customHeight="1">
      <c r="B7" s="85"/>
      <c r="E7" s="373" t="str">
        <f>'Rekapitulace stavby'!K6</f>
        <v>Domov ve Věži - Komunitní bydlení II</v>
      </c>
      <c r="F7" s="374"/>
      <c r="G7" s="374"/>
      <c r="H7" s="374"/>
      <c r="L7" s="85"/>
    </row>
    <row r="8" spans="1:31" s="92" customFormat="1" ht="12" customHeight="1">
      <c r="A8" s="227"/>
      <c r="B8" s="90"/>
      <c r="C8" s="227"/>
      <c r="D8" s="228" t="s">
        <v>128</v>
      </c>
      <c r="E8" s="227"/>
      <c r="F8" s="227"/>
      <c r="G8" s="227"/>
      <c r="H8" s="227"/>
      <c r="I8" s="227"/>
      <c r="J8" s="227"/>
      <c r="K8" s="227"/>
      <c r="L8" s="91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</row>
    <row r="9" spans="1:31" s="92" customFormat="1" ht="16.5" customHeight="1">
      <c r="A9" s="227"/>
      <c r="B9" s="90"/>
      <c r="C9" s="227"/>
      <c r="D9" s="227"/>
      <c r="E9" s="371" t="s">
        <v>3105</v>
      </c>
      <c r="F9" s="372"/>
      <c r="G9" s="372"/>
      <c r="H9" s="372"/>
      <c r="I9" s="227"/>
      <c r="J9" s="227"/>
      <c r="K9" s="227"/>
      <c r="L9" s="91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</row>
    <row r="10" spans="1:31" s="92" customFormat="1" ht="12">
      <c r="A10" s="227"/>
      <c r="B10" s="90"/>
      <c r="C10" s="227"/>
      <c r="D10" s="227"/>
      <c r="E10" s="227"/>
      <c r="F10" s="227"/>
      <c r="G10" s="227"/>
      <c r="H10" s="227"/>
      <c r="I10" s="227"/>
      <c r="J10" s="227"/>
      <c r="K10" s="227"/>
      <c r="L10" s="91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</row>
    <row r="11" spans="1:31" s="92" customFormat="1" ht="12" customHeight="1">
      <c r="A11" s="227"/>
      <c r="B11" s="90"/>
      <c r="C11" s="227"/>
      <c r="D11" s="228" t="s">
        <v>19</v>
      </c>
      <c r="E11" s="227"/>
      <c r="F11" s="93" t="s">
        <v>3</v>
      </c>
      <c r="G11" s="227"/>
      <c r="H11" s="227"/>
      <c r="I11" s="228" t="s">
        <v>20</v>
      </c>
      <c r="J11" s="93" t="s">
        <v>3</v>
      </c>
      <c r="K11" s="227"/>
      <c r="L11" s="91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</row>
    <row r="12" spans="1:31" s="92" customFormat="1" ht="12" customHeight="1">
      <c r="A12" s="227"/>
      <c r="B12" s="90"/>
      <c r="C12" s="227"/>
      <c r="D12" s="228" t="s">
        <v>21</v>
      </c>
      <c r="E12" s="227"/>
      <c r="F12" s="93" t="s">
        <v>22</v>
      </c>
      <c r="G12" s="227"/>
      <c r="H12" s="227"/>
      <c r="I12" s="228" t="s">
        <v>23</v>
      </c>
      <c r="J12" s="94">
        <f>'Rekapitulace stavby'!AN8</f>
        <v>44315</v>
      </c>
      <c r="K12" s="227"/>
      <c r="L12" s="91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</row>
    <row r="13" spans="1:31" s="92" customFormat="1" ht="10.9" customHeight="1">
      <c r="A13" s="227"/>
      <c r="B13" s="90"/>
      <c r="C13" s="227"/>
      <c r="D13" s="227"/>
      <c r="E13" s="227"/>
      <c r="F13" s="227"/>
      <c r="G13" s="227"/>
      <c r="H13" s="227"/>
      <c r="I13" s="227"/>
      <c r="J13" s="227"/>
      <c r="K13" s="227"/>
      <c r="L13" s="91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</row>
    <row r="14" spans="1:31" s="92" customFormat="1" ht="12" customHeight="1">
      <c r="A14" s="227"/>
      <c r="B14" s="90"/>
      <c r="C14" s="227"/>
      <c r="D14" s="228" t="s">
        <v>24</v>
      </c>
      <c r="E14" s="227"/>
      <c r="F14" s="227"/>
      <c r="G14" s="227"/>
      <c r="H14" s="227"/>
      <c r="I14" s="228" t="s">
        <v>25</v>
      </c>
      <c r="J14" s="93" t="s">
        <v>26</v>
      </c>
      <c r="K14" s="227"/>
      <c r="L14" s="91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</row>
    <row r="15" spans="1:31" s="92" customFormat="1" ht="18" customHeight="1">
      <c r="A15" s="227"/>
      <c r="B15" s="90"/>
      <c r="C15" s="227"/>
      <c r="D15" s="227"/>
      <c r="E15" s="93" t="s">
        <v>27</v>
      </c>
      <c r="F15" s="227"/>
      <c r="G15" s="227"/>
      <c r="H15" s="227"/>
      <c r="I15" s="228" t="s">
        <v>28</v>
      </c>
      <c r="J15" s="93" t="s">
        <v>29</v>
      </c>
      <c r="K15" s="227"/>
      <c r="L15" s="91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</row>
    <row r="16" spans="1:31" s="92" customFormat="1" ht="6.95" customHeight="1">
      <c r="A16" s="227"/>
      <c r="B16" s="90"/>
      <c r="C16" s="227"/>
      <c r="D16" s="227"/>
      <c r="E16" s="227"/>
      <c r="F16" s="227"/>
      <c r="G16" s="227"/>
      <c r="H16" s="227"/>
      <c r="I16" s="227"/>
      <c r="J16" s="227"/>
      <c r="K16" s="227"/>
      <c r="L16" s="91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</row>
    <row r="17" spans="1:31" s="92" customFormat="1" ht="12" customHeight="1">
      <c r="A17" s="227"/>
      <c r="B17" s="90"/>
      <c r="C17" s="227"/>
      <c r="D17" s="228" t="s">
        <v>30</v>
      </c>
      <c r="E17" s="227"/>
      <c r="F17" s="227"/>
      <c r="G17" s="227"/>
      <c r="H17" s="227"/>
      <c r="I17" s="228" t="s">
        <v>25</v>
      </c>
      <c r="J17" s="230" t="str">
        <f>'Rekapitulace stavby'!AN13</f>
        <v>Vyplň údaj</v>
      </c>
      <c r="K17" s="227"/>
      <c r="L17" s="91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</row>
    <row r="18" spans="1:31" s="92" customFormat="1" ht="18" customHeight="1">
      <c r="A18" s="227"/>
      <c r="B18" s="90"/>
      <c r="C18" s="227"/>
      <c r="D18" s="227"/>
      <c r="E18" s="377" t="str">
        <f>'Rekapitulace stavby'!E14</f>
        <v>Vyplň údaj</v>
      </c>
      <c r="F18" s="378"/>
      <c r="G18" s="378"/>
      <c r="H18" s="378"/>
      <c r="I18" s="228" t="s">
        <v>28</v>
      </c>
      <c r="J18" s="230" t="str">
        <f>'Rekapitulace stavby'!AN14</f>
        <v>Vyplň údaj</v>
      </c>
      <c r="K18" s="227"/>
      <c r="L18" s="91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</row>
    <row r="19" spans="1:31" s="92" customFormat="1" ht="6.95" customHeight="1">
      <c r="A19" s="227"/>
      <c r="B19" s="90"/>
      <c r="C19" s="227"/>
      <c r="D19" s="227"/>
      <c r="E19" s="227"/>
      <c r="F19" s="227"/>
      <c r="G19" s="227"/>
      <c r="H19" s="227"/>
      <c r="I19" s="227"/>
      <c r="J19" s="227"/>
      <c r="K19" s="227"/>
      <c r="L19" s="91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</row>
    <row r="20" spans="1:31" s="92" customFormat="1" ht="12" customHeight="1">
      <c r="A20" s="227"/>
      <c r="B20" s="90"/>
      <c r="C20" s="227"/>
      <c r="D20" s="228" t="s">
        <v>32</v>
      </c>
      <c r="E20" s="227"/>
      <c r="F20" s="227"/>
      <c r="G20" s="227"/>
      <c r="H20" s="227"/>
      <c r="I20" s="228" t="s">
        <v>25</v>
      </c>
      <c r="J20" s="93" t="s">
        <v>33</v>
      </c>
      <c r="K20" s="227"/>
      <c r="L20" s="91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</row>
    <row r="21" spans="1:31" s="92" customFormat="1" ht="18" customHeight="1">
      <c r="A21" s="227"/>
      <c r="B21" s="90"/>
      <c r="C21" s="227"/>
      <c r="D21" s="227"/>
      <c r="E21" s="93" t="s">
        <v>34</v>
      </c>
      <c r="F21" s="227"/>
      <c r="G21" s="227"/>
      <c r="H21" s="227"/>
      <c r="I21" s="228" t="s">
        <v>28</v>
      </c>
      <c r="J21" s="93" t="s">
        <v>35</v>
      </c>
      <c r="K21" s="227"/>
      <c r="L21" s="91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</row>
    <row r="22" spans="1:31" s="92" customFormat="1" ht="6.95" customHeight="1">
      <c r="A22" s="227"/>
      <c r="B22" s="90"/>
      <c r="C22" s="227"/>
      <c r="D22" s="227"/>
      <c r="E22" s="227"/>
      <c r="F22" s="227"/>
      <c r="G22" s="227"/>
      <c r="H22" s="227"/>
      <c r="I22" s="227"/>
      <c r="J22" s="227"/>
      <c r="K22" s="227"/>
      <c r="L22" s="91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</row>
    <row r="23" spans="1:31" s="92" customFormat="1" ht="12" customHeight="1">
      <c r="A23" s="227"/>
      <c r="B23" s="90"/>
      <c r="C23" s="227"/>
      <c r="D23" s="228" t="s">
        <v>37</v>
      </c>
      <c r="E23" s="227"/>
      <c r="F23" s="227"/>
      <c r="G23" s="227"/>
      <c r="H23" s="227"/>
      <c r="I23" s="228" t="s">
        <v>25</v>
      </c>
      <c r="J23" s="93" t="str">
        <f>IF('Rekapitulace stavby'!AN19="","",'Rekapitulace stavby'!AN19)</f>
        <v/>
      </c>
      <c r="K23" s="227"/>
      <c r="L23" s="91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</row>
    <row r="24" spans="1:31" s="92" customFormat="1" ht="18" customHeight="1">
      <c r="A24" s="227"/>
      <c r="B24" s="90"/>
      <c r="C24" s="227"/>
      <c r="D24" s="227"/>
      <c r="E24" s="93" t="str">
        <f>IF('Rekapitulace stavby'!E20="","",'Rekapitulace stavby'!E20)</f>
        <v xml:space="preserve"> </v>
      </c>
      <c r="F24" s="227"/>
      <c r="G24" s="227"/>
      <c r="H24" s="227"/>
      <c r="I24" s="228" t="s">
        <v>28</v>
      </c>
      <c r="J24" s="93" t="str">
        <f>IF('Rekapitulace stavby'!AN20="","",'Rekapitulace stavby'!AN20)</f>
        <v/>
      </c>
      <c r="K24" s="227"/>
      <c r="L24" s="91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</row>
    <row r="25" spans="1:31" s="92" customFormat="1" ht="6.95" customHeight="1">
      <c r="A25" s="227"/>
      <c r="B25" s="90"/>
      <c r="C25" s="227"/>
      <c r="D25" s="227"/>
      <c r="E25" s="227"/>
      <c r="F25" s="227"/>
      <c r="G25" s="227"/>
      <c r="H25" s="227"/>
      <c r="I25" s="227"/>
      <c r="J25" s="227"/>
      <c r="K25" s="227"/>
      <c r="L25" s="91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</row>
    <row r="26" spans="1:31" s="92" customFormat="1" ht="12" customHeight="1">
      <c r="A26" s="227"/>
      <c r="B26" s="90"/>
      <c r="C26" s="227"/>
      <c r="D26" s="228" t="s">
        <v>39</v>
      </c>
      <c r="E26" s="227"/>
      <c r="F26" s="227"/>
      <c r="G26" s="227"/>
      <c r="H26" s="227"/>
      <c r="I26" s="227"/>
      <c r="J26" s="227"/>
      <c r="K26" s="227"/>
      <c r="L26" s="91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</row>
    <row r="27" spans="1:31" s="98" customFormat="1" ht="16.5" customHeight="1">
      <c r="A27" s="95"/>
      <c r="B27" s="96"/>
      <c r="C27" s="95"/>
      <c r="D27" s="95"/>
      <c r="E27" s="379" t="s">
        <v>3</v>
      </c>
      <c r="F27" s="379"/>
      <c r="G27" s="379"/>
      <c r="H27" s="37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92" customFormat="1" ht="6.95" customHeight="1">
      <c r="A28" s="227"/>
      <c r="B28" s="90"/>
      <c r="C28" s="227"/>
      <c r="D28" s="227"/>
      <c r="E28" s="227"/>
      <c r="F28" s="227"/>
      <c r="G28" s="227"/>
      <c r="H28" s="227"/>
      <c r="I28" s="227"/>
      <c r="J28" s="227"/>
      <c r="K28" s="227"/>
      <c r="L28" s="91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</row>
    <row r="29" spans="1:31" s="92" customFormat="1" ht="6.95" customHeight="1">
      <c r="A29" s="227"/>
      <c r="B29" s="90"/>
      <c r="C29" s="227"/>
      <c r="D29" s="99"/>
      <c r="E29" s="99"/>
      <c r="F29" s="99"/>
      <c r="G29" s="99"/>
      <c r="H29" s="99"/>
      <c r="I29" s="99"/>
      <c r="J29" s="99"/>
      <c r="K29" s="99"/>
      <c r="L29" s="91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</row>
    <row r="30" spans="1:31" s="92" customFormat="1" ht="25.35" customHeight="1">
      <c r="A30" s="227"/>
      <c r="B30" s="90"/>
      <c r="C30" s="227"/>
      <c r="D30" s="100" t="s">
        <v>41</v>
      </c>
      <c r="E30" s="227"/>
      <c r="F30" s="227"/>
      <c r="G30" s="227"/>
      <c r="H30" s="227"/>
      <c r="I30" s="227"/>
      <c r="J30" s="101">
        <f>ROUND(J88,2)</f>
        <v>0</v>
      </c>
      <c r="K30" s="227"/>
      <c r="L30" s="91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</row>
    <row r="31" spans="1:31" s="92" customFormat="1" ht="6.95" customHeight="1">
      <c r="A31" s="227"/>
      <c r="B31" s="90"/>
      <c r="C31" s="227"/>
      <c r="D31" s="99"/>
      <c r="E31" s="99"/>
      <c r="F31" s="99"/>
      <c r="G31" s="99"/>
      <c r="H31" s="99"/>
      <c r="I31" s="99"/>
      <c r="J31" s="99"/>
      <c r="K31" s="99"/>
      <c r="L31" s="91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</row>
    <row r="32" spans="1:31" s="92" customFormat="1" ht="14.45" customHeight="1">
      <c r="A32" s="227"/>
      <c r="B32" s="90"/>
      <c r="C32" s="227"/>
      <c r="D32" s="227"/>
      <c r="E32" s="227"/>
      <c r="F32" s="102" t="s">
        <v>43</v>
      </c>
      <c r="G32" s="227"/>
      <c r="H32" s="227"/>
      <c r="I32" s="102" t="s">
        <v>42</v>
      </c>
      <c r="J32" s="102" t="s">
        <v>44</v>
      </c>
      <c r="K32" s="227"/>
      <c r="L32" s="91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</row>
    <row r="33" spans="1:31" s="92" customFormat="1" ht="14.45" customHeight="1">
      <c r="A33" s="227"/>
      <c r="B33" s="90"/>
      <c r="C33" s="227"/>
      <c r="D33" s="103" t="s">
        <v>45</v>
      </c>
      <c r="E33" s="228" t="s">
        <v>46</v>
      </c>
      <c r="F33" s="104">
        <f>ROUND((SUM(BE88:BE183)),2)</f>
        <v>0</v>
      </c>
      <c r="G33" s="227"/>
      <c r="H33" s="227"/>
      <c r="I33" s="105">
        <v>0.21</v>
      </c>
      <c r="J33" s="104">
        <f>ROUND(((SUM(BE88:BE183))*I33),2)</f>
        <v>0</v>
      </c>
      <c r="K33" s="227"/>
      <c r="L33" s="91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</row>
    <row r="34" spans="1:31" s="92" customFormat="1" ht="14.45" customHeight="1">
      <c r="A34" s="227"/>
      <c r="B34" s="90"/>
      <c r="C34" s="227"/>
      <c r="D34" s="227"/>
      <c r="E34" s="228" t="s">
        <v>47</v>
      </c>
      <c r="F34" s="104">
        <f>ROUND((SUM(BF88:BF183)),2)</f>
        <v>0</v>
      </c>
      <c r="G34" s="227"/>
      <c r="H34" s="227"/>
      <c r="I34" s="105">
        <v>0.15</v>
      </c>
      <c r="J34" s="104">
        <f>ROUND(((SUM(BF88:BF183))*I34),2)</f>
        <v>0</v>
      </c>
      <c r="K34" s="227"/>
      <c r="L34" s="91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</row>
    <row r="35" spans="1:31" s="92" customFormat="1" ht="14.45" customHeight="1" hidden="1">
      <c r="A35" s="227"/>
      <c r="B35" s="90"/>
      <c r="C35" s="227"/>
      <c r="D35" s="227"/>
      <c r="E35" s="228" t="s">
        <v>48</v>
      </c>
      <c r="F35" s="104">
        <f>ROUND((SUM(BG88:BG183)),2)</f>
        <v>0</v>
      </c>
      <c r="G35" s="227"/>
      <c r="H35" s="227"/>
      <c r="I35" s="105">
        <v>0.21</v>
      </c>
      <c r="J35" s="104">
        <f>0</f>
        <v>0</v>
      </c>
      <c r="K35" s="227"/>
      <c r="L35" s="91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</row>
    <row r="36" spans="1:31" s="92" customFormat="1" ht="14.45" customHeight="1" hidden="1">
      <c r="A36" s="227"/>
      <c r="B36" s="90"/>
      <c r="C36" s="227"/>
      <c r="D36" s="227"/>
      <c r="E36" s="228" t="s">
        <v>49</v>
      </c>
      <c r="F36" s="104">
        <f>ROUND((SUM(BH88:BH183)),2)</f>
        <v>0</v>
      </c>
      <c r="G36" s="227"/>
      <c r="H36" s="227"/>
      <c r="I36" s="105">
        <v>0.15</v>
      </c>
      <c r="J36" s="104">
        <f>0</f>
        <v>0</v>
      </c>
      <c r="K36" s="227"/>
      <c r="L36" s="91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</row>
    <row r="37" spans="1:31" s="92" customFormat="1" ht="14.45" customHeight="1" hidden="1">
      <c r="A37" s="227"/>
      <c r="B37" s="90"/>
      <c r="C37" s="227"/>
      <c r="D37" s="227"/>
      <c r="E37" s="228" t="s">
        <v>50</v>
      </c>
      <c r="F37" s="104">
        <f>ROUND((SUM(BI88:BI183)),2)</f>
        <v>0</v>
      </c>
      <c r="G37" s="227"/>
      <c r="H37" s="227"/>
      <c r="I37" s="105">
        <v>0</v>
      </c>
      <c r="J37" s="104">
        <f>0</f>
        <v>0</v>
      </c>
      <c r="K37" s="227"/>
      <c r="L37" s="91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</row>
    <row r="38" spans="1:31" s="92" customFormat="1" ht="6.95" customHeight="1">
      <c r="A38" s="227"/>
      <c r="B38" s="90"/>
      <c r="C38" s="227"/>
      <c r="D38" s="227"/>
      <c r="E38" s="227"/>
      <c r="F38" s="227"/>
      <c r="G38" s="227"/>
      <c r="H38" s="227"/>
      <c r="I38" s="227"/>
      <c r="J38" s="227"/>
      <c r="K38" s="227"/>
      <c r="L38" s="91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</row>
    <row r="39" spans="1:31" s="92" customFormat="1" ht="25.35" customHeight="1">
      <c r="A39" s="227"/>
      <c r="B39" s="90"/>
      <c r="C39" s="106"/>
      <c r="D39" s="107" t="s">
        <v>51</v>
      </c>
      <c r="E39" s="108"/>
      <c r="F39" s="108"/>
      <c r="G39" s="109" t="s">
        <v>52</v>
      </c>
      <c r="H39" s="110" t="s">
        <v>53</v>
      </c>
      <c r="I39" s="108"/>
      <c r="J39" s="111">
        <f>SUM(J30:J37)</f>
        <v>0</v>
      </c>
      <c r="K39" s="112"/>
      <c r="L39" s="91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</row>
    <row r="40" spans="1:31" s="92" customFormat="1" ht="14.45" customHeight="1">
      <c r="A40" s="227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91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</row>
    <row r="44" spans="1:31" s="92" customFormat="1" ht="6.95" customHeight="1">
      <c r="A44" s="227"/>
      <c r="B44" s="115"/>
      <c r="C44" s="116"/>
      <c r="D44" s="116"/>
      <c r="E44" s="116"/>
      <c r="F44" s="116"/>
      <c r="G44" s="116"/>
      <c r="H44" s="116"/>
      <c r="I44" s="116"/>
      <c r="J44" s="116"/>
      <c r="K44" s="116"/>
      <c r="L44" s="91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</row>
    <row r="45" spans="1:31" s="92" customFormat="1" ht="24.95" customHeight="1">
      <c r="A45" s="227"/>
      <c r="B45" s="90"/>
      <c r="C45" s="86" t="s">
        <v>130</v>
      </c>
      <c r="D45" s="227"/>
      <c r="E45" s="227"/>
      <c r="F45" s="227"/>
      <c r="G45" s="227"/>
      <c r="H45" s="227"/>
      <c r="I45" s="227"/>
      <c r="J45" s="227"/>
      <c r="K45" s="227"/>
      <c r="L45" s="91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</row>
    <row r="46" spans="1:31" s="92" customFormat="1" ht="6.95" customHeight="1">
      <c r="A46" s="227"/>
      <c r="B46" s="90"/>
      <c r="C46" s="227"/>
      <c r="D46" s="227"/>
      <c r="E46" s="227"/>
      <c r="F46" s="227"/>
      <c r="G46" s="227"/>
      <c r="H46" s="227"/>
      <c r="I46" s="227"/>
      <c r="J46" s="227"/>
      <c r="K46" s="227"/>
      <c r="L46" s="91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</row>
    <row r="47" spans="1:31" s="92" customFormat="1" ht="12" customHeight="1">
      <c r="A47" s="227"/>
      <c r="B47" s="90"/>
      <c r="C47" s="228" t="s">
        <v>17</v>
      </c>
      <c r="D47" s="227"/>
      <c r="E47" s="227"/>
      <c r="F47" s="227"/>
      <c r="G47" s="227"/>
      <c r="H47" s="227"/>
      <c r="I47" s="227"/>
      <c r="J47" s="227"/>
      <c r="K47" s="227"/>
      <c r="L47" s="91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</row>
    <row r="48" spans="1:31" s="92" customFormat="1" ht="16.5" customHeight="1">
      <c r="A48" s="227"/>
      <c r="B48" s="90"/>
      <c r="C48" s="227"/>
      <c r="D48" s="227"/>
      <c r="E48" s="373" t="str">
        <f>E7</f>
        <v>Domov ve Věži - Komunitní bydlení II</v>
      </c>
      <c r="F48" s="374"/>
      <c r="G48" s="374"/>
      <c r="H48" s="374"/>
      <c r="I48" s="227"/>
      <c r="J48" s="227"/>
      <c r="K48" s="227"/>
      <c r="L48" s="91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</row>
    <row r="49" spans="1:31" s="92" customFormat="1" ht="12" customHeight="1">
      <c r="A49" s="227"/>
      <c r="B49" s="90"/>
      <c r="C49" s="228" t="s">
        <v>128</v>
      </c>
      <c r="D49" s="227"/>
      <c r="E49" s="227"/>
      <c r="F49" s="227"/>
      <c r="G49" s="227"/>
      <c r="H49" s="227"/>
      <c r="I49" s="227"/>
      <c r="J49" s="227"/>
      <c r="K49" s="227"/>
      <c r="L49" s="91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</row>
    <row r="50" spans="1:31" s="92" customFormat="1" ht="16.5" customHeight="1">
      <c r="A50" s="227"/>
      <c r="B50" s="90"/>
      <c r="C50" s="227"/>
      <c r="D50" s="227"/>
      <c r="E50" s="371" t="str">
        <f>E9</f>
        <v>SO 02 - Prostor pro popelnice a sklad nářadí I.</v>
      </c>
      <c r="F50" s="372"/>
      <c r="G50" s="372"/>
      <c r="H50" s="372"/>
      <c r="I50" s="227"/>
      <c r="J50" s="227"/>
      <c r="K50" s="227"/>
      <c r="L50" s="91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</row>
    <row r="51" spans="1:31" s="92" customFormat="1" ht="6.95" customHeight="1">
      <c r="A51" s="227"/>
      <c r="B51" s="90"/>
      <c r="C51" s="227"/>
      <c r="D51" s="227"/>
      <c r="E51" s="227"/>
      <c r="F51" s="227"/>
      <c r="G51" s="227"/>
      <c r="H51" s="227"/>
      <c r="I51" s="227"/>
      <c r="J51" s="227"/>
      <c r="K51" s="227"/>
      <c r="L51" s="91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</row>
    <row r="52" spans="1:31" s="92" customFormat="1" ht="12" customHeight="1">
      <c r="A52" s="227"/>
      <c r="B52" s="90"/>
      <c r="C52" s="228" t="s">
        <v>21</v>
      </c>
      <c r="D52" s="227"/>
      <c r="E52" s="227"/>
      <c r="F52" s="93" t="str">
        <f>F12</f>
        <v>Obec Věž</v>
      </c>
      <c r="G52" s="227"/>
      <c r="H52" s="227"/>
      <c r="I52" s="228" t="s">
        <v>23</v>
      </c>
      <c r="J52" s="94">
        <f>IF(J12="","",J12)</f>
        <v>44315</v>
      </c>
      <c r="K52" s="227"/>
      <c r="L52" s="91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</row>
    <row r="53" spans="1:31" s="92" customFormat="1" ht="6.95" customHeight="1">
      <c r="A53" s="227"/>
      <c r="B53" s="90"/>
      <c r="C53" s="227"/>
      <c r="D53" s="227"/>
      <c r="E53" s="227"/>
      <c r="F53" s="227"/>
      <c r="G53" s="227"/>
      <c r="H53" s="227"/>
      <c r="I53" s="227"/>
      <c r="J53" s="227"/>
      <c r="K53" s="227"/>
      <c r="L53" s="91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</row>
    <row r="54" spans="1:31" s="92" customFormat="1" ht="40.15" customHeight="1">
      <c r="A54" s="227"/>
      <c r="B54" s="90"/>
      <c r="C54" s="228" t="s">
        <v>24</v>
      </c>
      <c r="D54" s="227"/>
      <c r="E54" s="227"/>
      <c r="F54" s="93" t="str">
        <f>E15</f>
        <v xml:space="preserve">Kraj Vysočina, Žižkova 1882/57, 587 33 Jihlava </v>
      </c>
      <c r="G54" s="227"/>
      <c r="H54" s="227"/>
      <c r="I54" s="228" t="s">
        <v>32</v>
      </c>
      <c r="J54" s="231" t="str">
        <f>E21</f>
        <v>INVENTE s.r.o., Žerotínova 483/1, 370 04 Č. Buděj.</v>
      </c>
      <c r="K54" s="227"/>
      <c r="L54" s="91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</row>
    <row r="55" spans="1:31" s="92" customFormat="1" ht="15.2" customHeight="1">
      <c r="A55" s="227"/>
      <c r="B55" s="90"/>
      <c r="C55" s="228" t="s">
        <v>30</v>
      </c>
      <c r="D55" s="227"/>
      <c r="E55" s="227"/>
      <c r="F55" s="93" t="str">
        <f>IF(E18="","",E18)</f>
        <v>Vyplň údaj</v>
      </c>
      <c r="G55" s="227"/>
      <c r="H55" s="227"/>
      <c r="I55" s="228" t="s">
        <v>37</v>
      </c>
      <c r="J55" s="231" t="str">
        <f>E24</f>
        <v xml:space="preserve"> </v>
      </c>
      <c r="K55" s="227"/>
      <c r="L55" s="91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</row>
    <row r="56" spans="1:31" s="92" customFormat="1" ht="10.35" customHeight="1">
      <c r="A56" s="227"/>
      <c r="B56" s="90"/>
      <c r="C56" s="227"/>
      <c r="D56" s="227"/>
      <c r="E56" s="227"/>
      <c r="F56" s="227"/>
      <c r="G56" s="227"/>
      <c r="H56" s="227"/>
      <c r="I56" s="227"/>
      <c r="J56" s="227"/>
      <c r="K56" s="227"/>
      <c r="L56" s="91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</row>
    <row r="57" spans="1:31" s="92" customFormat="1" ht="29.25" customHeight="1">
      <c r="A57" s="227"/>
      <c r="B57" s="90"/>
      <c r="C57" s="118" t="s">
        <v>131</v>
      </c>
      <c r="D57" s="106"/>
      <c r="E57" s="106"/>
      <c r="F57" s="106"/>
      <c r="G57" s="106"/>
      <c r="H57" s="106"/>
      <c r="I57" s="106"/>
      <c r="J57" s="119" t="s">
        <v>132</v>
      </c>
      <c r="K57" s="106"/>
      <c r="L57" s="91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</row>
    <row r="58" spans="1:31" s="92" customFormat="1" ht="10.35" customHeight="1">
      <c r="A58" s="227"/>
      <c r="B58" s="90"/>
      <c r="C58" s="227"/>
      <c r="D58" s="227"/>
      <c r="E58" s="227"/>
      <c r="F58" s="227"/>
      <c r="G58" s="227"/>
      <c r="H58" s="227"/>
      <c r="I58" s="227"/>
      <c r="J58" s="227"/>
      <c r="K58" s="227"/>
      <c r="L58" s="91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</row>
    <row r="59" spans="1:47" s="92" customFormat="1" ht="22.9" customHeight="1">
      <c r="A59" s="227"/>
      <c r="B59" s="90"/>
      <c r="C59" s="120" t="s">
        <v>73</v>
      </c>
      <c r="D59" s="227"/>
      <c r="E59" s="227"/>
      <c r="F59" s="227"/>
      <c r="G59" s="227"/>
      <c r="H59" s="227"/>
      <c r="I59" s="227"/>
      <c r="J59" s="101">
        <f>J88</f>
        <v>0</v>
      </c>
      <c r="K59" s="227"/>
      <c r="L59" s="91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U59" s="82" t="s">
        <v>133</v>
      </c>
    </row>
    <row r="60" spans="2:12" s="121" customFormat="1" ht="24.95" customHeight="1">
      <c r="B60" s="122"/>
      <c r="D60" s="123" t="s">
        <v>134</v>
      </c>
      <c r="E60" s="124"/>
      <c r="F60" s="124"/>
      <c r="G60" s="124"/>
      <c r="H60" s="124"/>
      <c r="I60" s="124"/>
      <c r="J60" s="125">
        <f>J89</f>
        <v>0</v>
      </c>
      <c r="L60" s="122"/>
    </row>
    <row r="61" spans="2:12" s="126" customFormat="1" ht="19.9" customHeight="1">
      <c r="B61" s="127"/>
      <c r="D61" s="128" t="s">
        <v>135</v>
      </c>
      <c r="E61" s="129"/>
      <c r="F61" s="129"/>
      <c r="G61" s="129"/>
      <c r="H61" s="129"/>
      <c r="I61" s="129"/>
      <c r="J61" s="130">
        <f>J90</f>
        <v>0</v>
      </c>
      <c r="L61" s="127"/>
    </row>
    <row r="62" spans="2:12" s="126" customFormat="1" ht="19.9" customHeight="1">
      <c r="B62" s="127"/>
      <c r="D62" s="128" t="s">
        <v>136</v>
      </c>
      <c r="E62" s="129"/>
      <c r="F62" s="129"/>
      <c r="G62" s="129"/>
      <c r="H62" s="129"/>
      <c r="I62" s="129"/>
      <c r="J62" s="130">
        <f>J113</f>
        <v>0</v>
      </c>
      <c r="L62" s="127"/>
    </row>
    <row r="63" spans="2:12" s="126" customFormat="1" ht="19.9" customHeight="1">
      <c r="B63" s="127"/>
      <c r="D63" s="128" t="s">
        <v>137</v>
      </c>
      <c r="E63" s="129"/>
      <c r="F63" s="129"/>
      <c r="G63" s="129"/>
      <c r="H63" s="129"/>
      <c r="I63" s="129"/>
      <c r="J63" s="130">
        <f>J144</f>
        <v>0</v>
      </c>
      <c r="L63" s="127"/>
    </row>
    <row r="64" spans="2:12" s="121" customFormat="1" ht="24.95" customHeight="1">
      <c r="B64" s="122"/>
      <c r="D64" s="123" t="s">
        <v>142</v>
      </c>
      <c r="E64" s="124"/>
      <c r="F64" s="124"/>
      <c r="G64" s="124"/>
      <c r="H64" s="124"/>
      <c r="I64" s="124"/>
      <c r="J64" s="125">
        <f>J148</f>
        <v>0</v>
      </c>
      <c r="L64" s="122"/>
    </row>
    <row r="65" spans="2:12" s="126" customFormat="1" ht="19.9" customHeight="1">
      <c r="B65" s="127"/>
      <c r="D65" s="128" t="s">
        <v>144</v>
      </c>
      <c r="E65" s="129"/>
      <c r="F65" s="129"/>
      <c r="G65" s="129"/>
      <c r="H65" s="129"/>
      <c r="I65" s="129"/>
      <c r="J65" s="130">
        <f>J149</f>
        <v>0</v>
      </c>
      <c r="L65" s="127"/>
    </row>
    <row r="66" spans="2:12" s="126" customFormat="1" ht="19.9" customHeight="1">
      <c r="B66" s="127"/>
      <c r="D66" s="128" t="s">
        <v>145</v>
      </c>
      <c r="E66" s="129"/>
      <c r="F66" s="129"/>
      <c r="G66" s="129"/>
      <c r="H66" s="129"/>
      <c r="I66" s="129"/>
      <c r="J66" s="130">
        <f>J155</f>
        <v>0</v>
      </c>
      <c r="L66" s="127"/>
    </row>
    <row r="67" spans="2:12" s="126" customFormat="1" ht="19.9" customHeight="1">
      <c r="B67" s="127"/>
      <c r="D67" s="128" t="s">
        <v>146</v>
      </c>
      <c r="E67" s="129"/>
      <c r="F67" s="129"/>
      <c r="G67" s="129"/>
      <c r="H67" s="129"/>
      <c r="I67" s="129"/>
      <c r="J67" s="130">
        <f>J160</f>
        <v>0</v>
      </c>
      <c r="L67" s="127"/>
    </row>
    <row r="68" spans="2:12" s="126" customFormat="1" ht="19.9" customHeight="1">
      <c r="B68" s="127"/>
      <c r="D68" s="128" t="s">
        <v>150</v>
      </c>
      <c r="E68" s="129"/>
      <c r="F68" s="129"/>
      <c r="G68" s="129"/>
      <c r="H68" s="129"/>
      <c r="I68" s="129"/>
      <c r="J68" s="130">
        <f>J179</f>
        <v>0</v>
      </c>
      <c r="L68" s="127"/>
    </row>
    <row r="69" spans="1:31" s="92" customFormat="1" ht="21.75" customHeight="1">
      <c r="A69" s="227"/>
      <c r="B69" s="90"/>
      <c r="C69" s="227"/>
      <c r="D69" s="227"/>
      <c r="E69" s="227"/>
      <c r="F69" s="227"/>
      <c r="G69" s="227"/>
      <c r="H69" s="227"/>
      <c r="I69" s="227"/>
      <c r="J69" s="227"/>
      <c r="K69" s="227"/>
      <c r="L69" s="91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</row>
    <row r="70" spans="1:31" s="92" customFormat="1" ht="6.95" customHeight="1">
      <c r="A70" s="227"/>
      <c r="B70" s="113"/>
      <c r="C70" s="114"/>
      <c r="D70" s="114"/>
      <c r="E70" s="114"/>
      <c r="F70" s="114"/>
      <c r="G70" s="114"/>
      <c r="H70" s="114"/>
      <c r="I70" s="114"/>
      <c r="J70" s="114"/>
      <c r="K70" s="114"/>
      <c r="L70" s="91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</row>
    <row r="74" spans="1:31" s="92" customFormat="1" ht="6.95" customHeight="1">
      <c r="A74" s="227"/>
      <c r="B74" s="115"/>
      <c r="C74" s="116"/>
      <c r="D74" s="116"/>
      <c r="E74" s="116"/>
      <c r="F74" s="116"/>
      <c r="G74" s="116"/>
      <c r="H74" s="116"/>
      <c r="I74" s="116"/>
      <c r="J74" s="116"/>
      <c r="K74" s="116"/>
      <c r="L74" s="91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</row>
    <row r="75" spans="1:31" s="92" customFormat="1" ht="24.95" customHeight="1">
      <c r="A75" s="227"/>
      <c r="B75" s="90"/>
      <c r="C75" s="86" t="s">
        <v>156</v>
      </c>
      <c r="D75" s="227"/>
      <c r="E75" s="227"/>
      <c r="F75" s="227"/>
      <c r="G75" s="227"/>
      <c r="H75" s="227"/>
      <c r="I75" s="227"/>
      <c r="J75" s="227"/>
      <c r="K75" s="227"/>
      <c r="L75" s="91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</row>
    <row r="76" spans="1:31" s="92" customFormat="1" ht="6.95" customHeight="1">
      <c r="A76" s="227"/>
      <c r="B76" s="90"/>
      <c r="C76" s="227"/>
      <c r="D76" s="227"/>
      <c r="E76" s="227"/>
      <c r="F76" s="227"/>
      <c r="G76" s="227"/>
      <c r="H76" s="227"/>
      <c r="I76" s="227"/>
      <c r="J76" s="227"/>
      <c r="K76" s="227"/>
      <c r="L76" s="91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</row>
    <row r="77" spans="1:31" s="92" customFormat="1" ht="12" customHeight="1">
      <c r="A77" s="227"/>
      <c r="B77" s="90"/>
      <c r="C77" s="228" t="s">
        <v>17</v>
      </c>
      <c r="D77" s="227"/>
      <c r="E77" s="227"/>
      <c r="F77" s="227"/>
      <c r="G77" s="227"/>
      <c r="H77" s="227"/>
      <c r="I77" s="227"/>
      <c r="J77" s="227"/>
      <c r="K77" s="227"/>
      <c r="L77" s="91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</row>
    <row r="78" spans="1:31" s="92" customFormat="1" ht="16.5" customHeight="1">
      <c r="A78" s="227"/>
      <c r="B78" s="90"/>
      <c r="C78" s="227"/>
      <c r="D78" s="227"/>
      <c r="E78" s="373" t="str">
        <f>E7</f>
        <v>Domov ve Věži - Komunitní bydlení II</v>
      </c>
      <c r="F78" s="374"/>
      <c r="G78" s="374"/>
      <c r="H78" s="374"/>
      <c r="I78" s="227"/>
      <c r="J78" s="227"/>
      <c r="K78" s="227"/>
      <c r="L78" s="91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</row>
    <row r="79" spans="1:31" s="92" customFormat="1" ht="12" customHeight="1">
      <c r="A79" s="227"/>
      <c r="B79" s="90"/>
      <c r="C79" s="228" t="s">
        <v>128</v>
      </c>
      <c r="D79" s="227"/>
      <c r="E79" s="227"/>
      <c r="F79" s="227"/>
      <c r="G79" s="227"/>
      <c r="H79" s="227"/>
      <c r="I79" s="227"/>
      <c r="J79" s="227"/>
      <c r="K79" s="227"/>
      <c r="L79" s="91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</row>
    <row r="80" spans="1:31" s="92" customFormat="1" ht="16.5" customHeight="1">
      <c r="A80" s="227"/>
      <c r="B80" s="90"/>
      <c r="C80" s="227"/>
      <c r="D80" s="227"/>
      <c r="E80" s="371" t="str">
        <f>E9</f>
        <v>SO 02 - Prostor pro popelnice a sklad nářadí I.</v>
      </c>
      <c r="F80" s="372"/>
      <c r="G80" s="372"/>
      <c r="H80" s="372"/>
      <c r="I80" s="227"/>
      <c r="J80" s="227"/>
      <c r="K80" s="227"/>
      <c r="L80" s="91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</row>
    <row r="81" spans="1:31" s="92" customFormat="1" ht="6.95" customHeight="1">
      <c r="A81" s="227"/>
      <c r="B81" s="90"/>
      <c r="C81" s="227"/>
      <c r="D81" s="227"/>
      <c r="E81" s="227"/>
      <c r="F81" s="227"/>
      <c r="G81" s="227"/>
      <c r="H81" s="227"/>
      <c r="I81" s="227"/>
      <c r="J81" s="227"/>
      <c r="K81" s="227"/>
      <c r="L81" s="91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</row>
    <row r="82" spans="1:31" s="92" customFormat="1" ht="12" customHeight="1">
      <c r="A82" s="227"/>
      <c r="B82" s="90"/>
      <c r="C82" s="228" t="s">
        <v>21</v>
      </c>
      <c r="D82" s="227"/>
      <c r="E82" s="227"/>
      <c r="F82" s="93" t="str">
        <f>F12</f>
        <v>Obec Věž</v>
      </c>
      <c r="G82" s="227"/>
      <c r="H82" s="227"/>
      <c r="I82" s="228" t="s">
        <v>23</v>
      </c>
      <c r="J82" s="94">
        <f>IF(J12="","",J12)</f>
        <v>44315</v>
      </c>
      <c r="K82" s="227"/>
      <c r="L82" s="91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</row>
    <row r="83" spans="1:31" s="92" customFormat="1" ht="6.95" customHeight="1">
      <c r="A83" s="227"/>
      <c r="B83" s="90"/>
      <c r="C83" s="227"/>
      <c r="D83" s="227"/>
      <c r="E83" s="227"/>
      <c r="F83" s="227"/>
      <c r="G83" s="227"/>
      <c r="H83" s="227"/>
      <c r="I83" s="227"/>
      <c r="J83" s="227"/>
      <c r="K83" s="227"/>
      <c r="L83" s="91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</row>
    <row r="84" spans="1:31" s="92" customFormat="1" ht="40.15" customHeight="1">
      <c r="A84" s="227"/>
      <c r="B84" s="90"/>
      <c r="C84" s="228" t="s">
        <v>24</v>
      </c>
      <c r="D84" s="227"/>
      <c r="E84" s="227"/>
      <c r="F84" s="93" t="str">
        <f>E15</f>
        <v xml:space="preserve">Kraj Vysočina, Žižkova 1882/57, 587 33 Jihlava </v>
      </c>
      <c r="G84" s="227"/>
      <c r="H84" s="227"/>
      <c r="I84" s="228" t="s">
        <v>32</v>
      </c>
      <c r="J84" s="231" t="str">
        <f>E21</f>
        <v>INVENTE s.r.o., Žerotínova 483/1, 370 04 Č. Buděj.</v>
      </c>
      <c r="K84" s="227"/>
      <c r="L84" s="91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</row>
    <row r="85" spans="1:31" s="92" customFormat="1" ht="15.2" customHeight="1">
      <c r="A85" s="227"/>
      <c r="B85" s="90"/>
      <c r="C85" s="228" t="s">
        <v>30</v>
      </c>
      <c r="D85" s="227"/>
      <c r="E85" s="227"/>
      <c r="F85" s="93" t="str">
        <f>IF(E18="","",E18)</f>
        <v>Vyplň údaj</v>
      </c>
      <c r="G85" s="227"/>
      <c r="H85" s="227"/>
      <c r="I85" s="228" t="s">
        <v>37</v>
      </c>
      <c r="J85" s="231" t="str">
        <f>E24</f>
        <v xml:space="preserve"> </v>
      </c>
      <c r="K85" s="227"/>
      <c r="L85" s="91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</row>
    <row r="86" spans="1:31" s="92" customFormat="1" ht="10.35" customHeight="1">
      <c r="A86" s="227"/>
      <c r="B86" s="90"/>
      <c r="C86" s="227"/>
      <c r="D86" s="227"/>
      <c r="E86" s="227"/>
      <c r="F86" s="227"/>
      <c r="G86" s="227"/>
      <c r="H86" s="227"/>
      <c r="I86" s="227"/>
      <c r="J86" s="227"/>
      <c r="K86" s="227"/>
      <c r="L86" s="91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</row>
    <row r="87" spans="1:31" s="140" customFormat="1" ht="29.25" customHeight="1">
      <c r="A87" s="131"/>
      <c r="B87" s="132"/>
      <c r="C87" s="133" t="s">
        <v>157</v>
      </c>
      <c r="D87" s="134" t="s">
        <v>60</v>
      </c>
      <c r="E87" s="134" t="s">
        <v>56</v>
      </c>
      <c r="F87" s="134" t="s">
        <v>57</v>
      </c>
      <c r="G87" s="134" t="s">
        <v>158</v>
      </c>
      <c r="H87" s="134" t="s">
        <v>159</v>
      </c>
      <c r="I87" s="134" t="s">
        <v>160</v>
      </c>
      <c r="J87" s="134" t="s">
        <v>132</v>
      </c>
      <c r="K87" s="135" t="s">
        <v>161</v>
      </c>
      <c r="L87" s="136"/>
      <c r="M87" s="137" t="s">
        <v>3</v>
      </c>
      <c r="N87" s="138" t="s">
        <v>45</v>
      </c>
      <c r="O87" s="138" t="s">
        <v>162</v>
      </c>
      <c r="P87" s="138" t="s">
        <v>163</v>
      </c>
      <c r="Q87" s="138" t="s">
        <v>164</v>
      </c>
      <c r="R87" s="138" t="s">
        <v>165</v>
      </c>
      <c r="S87" s="138" t="s">
        <v>166</v>
      </c>
      <c r="T87" s="139" t="s">
        <v>167</v>
      </c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</row>
    <row r="88" spans="1:63" s="92" customFormat="1" ht="22.9" customHeight="1">
      <c r="A88" s="227"/>
      <c r="B88" s="90"/>
      <c r="C88" s="141" t="s">
        <v>168</v>
      </c>
      <c r="D88" s="227"/>
      <c r="E88" s="227"/>
      <c r="F88" s="227"/>
      <c r="G88" s="227"/>
      <c r="H88" s="227"/>
      <c r="I88" s="227"/>
      <c r="J88" s="142">
        <f>BK88</f>
        <v>0</v>
      </c>
      <c r="K88" s="227"/>
      <c r="L88" s="90"/>
      <c r="M88" s="143"/>
      <c r="N88" s="144"/>
      <c r="O88" s="99"/>
      <c r="P88" s="145">
        <f>P89+P148</f>
        <v>0</v>
      </c>
      <c r="Q88" s="99"/>
      <c r="R88" s="145">
        <f>R89+R148</f>
        <v>22.045567493965002</v>
      </c>
      <c r="S88" s="99"/>
      <c r="T88" s="146">
        <f>T89+T148</f>
        <v>0</v>
      </c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T88" s="82" t="s">
        <v>74</v>
      </c>
      <c r="AU88" s="82" t="s">
        <v>133</v>
      </c>
      <c r="BK88" s="147">
        <f>BK89+BK148</f>
        <v>0</v>
      </c>
    </row>
    <row r="89" spans="2:63" s="148" customFormat="1" ht="25.9" customHeight="1">
      <c r="B89" s="149"/>
      <c r="D89" s="150" t="s">
        <v>74</v>
      </c>
      <c r="E89" s="151" t="s">
        <v>169</v>
      </c>
      <c r="F89" s="151" t="s">
        <v>170</v>
      </c>
      <c r="J89" s="152">
        <f>BK89</f>
        <v>0</v>
      </c>
      <c r="L89" s="149"/>
      <c r="M89" s="153"/>
      <c r="N89" s="154"/>
      <c r="O89" s="154"/>
      <c r="P89" s="155">
        <f>P90+P113+P144</f>
        <v>0</v>
      </c>
      <c r="Q89" s="154"/>
      <c r="R89" s="155">
        <f>R90+R113+R144</f>
        <v>21.09820742</v>
      </c>
      <c r="S89" s="154"/>
      <c r="T89" s="156">
        <f>T90+T113+T144</f>
        <v>0</v>
      </c>
      <c r="AR89" s="150" t="s">
        <v>83</v>
      </c>
      <c r="AT89" s="157" t="s">
        <v>74</v>
      </c>
      <c r="AU89" s="157" t="s">
        <v>75</v>
      </c>
      <c r="AY89" s="150" t="s">
        <v>171</v>
      </c>
      <c r="BK89" s="158">
        <f>BK90+BK113+BK144</f>
        <v>0</v>
      </c>
    </row>
    <row r="90" spans="2:63" s="148" customFormat="1" ht="22.9" customHeight="1">
      <c r="B90" s="149"/>
      <c r="D90" s="150" t="s">
        <v>74</v>
      </c>
      <c r="E90" s="159" t="s">
        <v>83</v>
      </c>
      <c r="F90" s="159" t="s">
        <v>172</v>
      </c>
      <c r="J90" s="160">
        <f>BK90</f>
        <v>0</v>
      </c>
      <c r="L90" s="149"/>
      <c r="M90" s="153"/>
      <c r="N90" s="154"/>
      <c r="O90" s="154"/>
      <c r="P90" s="155">
        <f>SUM(P91:P112)</f>
        <v>0</v>
      </c>
      <c r="Q90" s="154"/>
      <c r="R90" s="155">
        <f>SUM(R91:R112)</f>
        <v>0</v>
      </c>
      <c r="S90" s="154"/>
      <c r="T90" s="156">
        <f>SUM(T91:T112)</f>
        <v>0</v>
      </c>
      <c r="AR90" s="150" t="s">
        <v>83</v>
      </c>
      <c r="AT90" s="157" t="s">
        <v>74</v>
      </c>
      <c r="AU90" s="157" t="s">
        <v>83</v>
      </c>
      <c r="AY90" s="150" t="s">
        <v>171</v>
      </c>
      <c r="BK90" s="158">
        <f>SUM(BK91:BK112)</f>
        <v>0</v>
      </c>
    </row>
    <row r="91" spans="1:65" s="92" customFormat="1" ht="16.5" customHeight="1">
      <c r="A91" s="227"/>
      <c r="B91" s="90"/>
      <c r="C91" s="161" t="s">
        <v>83</v>
      </c>
      <c r="D91" s="161" t="s">
        <v>173</v>
      </c>
      <c r="E91" s="162" t="s">
        <v>174</v>
      </c>
      <c r="F91" s="163" t="s">
        <v>175</v>
      </c>
      <c r="G91" s="164" t="s">
        <v>176</v>
      </c>
      <c r="H91" s="165">
        <v>1.445</v>
      </c>
      <c r="I91" s="75"/>
      <c r="J91" s="166">
        <f>ROUND(I91*H91,2)</f>
        <v>0</v>
      </c>
      <c r="K91" s="163" t="s">
        <v>177</v>
      </c>
      <c r="L91" s="90"/>
      <c r="M91" s="167" t="s">
        <v>3</v>
      </c>
      <c r="N91" s="168" t="s">
        <v>47</v>
      </c>
      <c r="O91" s="169"/>
      <c r="P91" s="170">
        <f>O91*H91</f>
        <v>0</v>
      </c>
      <c r="Q91" s="170">
        <v>0</v>
      </c>
      <c r="R91" s="170">
        <f>Q91*H91</f>
        <v>0</v>
      </c>
      <c r="S91" s="170">
        <v>0</v>
      </c>
      <c r="T91" s="171">
        <f>S91*H91</f>
        <v>0</v>
      </c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R91" s="172" t="s">
        <v>178</v>
      </c>
      <c r="AT91" s="172" t="s">
        <v>173</v>
      </c>
      <c r="AU91" s="172" t="s">
        <v>179</v>
      </c>
      <c r="AY91" s="82" t="s">
        <v>171</v>
      </c>
      <c r="BE91" s="173">
        <f>IF(N91="základní",J91,0)</f>
        <v>0</v>
      </c>
      <c r="BF91" s="173">
        <f>IF(N91="snížená",J91,0)</f>
        <v>0</v>
      </c>
      <c r="BG91" s="173">
        <f>IF(N91="zákl. přenesená",J91,0)</f>
        <v>0</v>
      </c>
      <c r="BH91" s="173">
        <f>IF(N91="sníž. přenesená",J91,0)</f>
        <v>0</v>
      </c>
      <c r="BI91" s="173">
        <f>IF(N91="nulová",J91,0)</f>
        <v>0</v>
      </c>
      <c r="BJ91" s="82" t="s">
        <v>179</v>
      </c>
      <c r="BK91" s="173">
        <f>ROUND(I91*H91,2)</f>
        <v>0</v>
      </c>
      <c r="BL91" s="82" t="s">
        <v>178</v>
      </c>
      <c r="BM91" s="172" t="s">
        <v>3106</v>
      </c>
    </row>
    <row r="92" spans="2:51" s="182" customFormat="1" ht="12">
      <c r="B92" s="183"/>
      <c r="D92" s="176" t="s">
        <v>181</v>
      </c>
      <c r="E92" s="184" t="s">
        <v>3</v>
      </c>
      <c r="F92" s="185" t="s">
        <v>3107</v>
      </c>
      <c r="H92" s="186">
        <v>1.445</v>
      </c>
      <c r="L92" s="183"/>
      <c r="M92" s="187"/>
      <c r="N92" s="188"/>
      <c r="O92" s="188"/>
      <c r="P92" s="188"/>
      <c r="Q92" s="188"/>
      <c r="R92" s="188"/>
      <c r="S92" s="188"/>
      <c r="T92" s="189"/>
      <c r="AT92" s="184" t="s">
        <v>181</v>
      </c>
      <c r="AU92" s="184" t="s">
        <v>179</v>
      </c>
      <c r="AV92" s="182" t="s">
        <v>179</v>
      </c>
      <c r="AW92" s="182" t="s">
        <v>36</v>
      </c>
      <c r="AX92" s="182" t="s">
        <v>75</v>
      </c>
      <c r="AY92" s="184" t="s">
        <v>171</v>
      </c>
    </row>
    <row r="93" spans="2:51" s="190" customFormat="1" ht="12">
      <c r="B93" s="191"/>
      <c r="D93" s="176" t="s">
        <v>181</v>
      </c>
      <c r="E93" s="192" t="s">
        <v>3</v>
      </c>
      <c r="F93" s="193" t="s">
        <v>184</v>
      </c>
      <c r="H93" s="194">
        <v>1.445</v>
      </c>
      <c r="L93" s="191"/>
      <c r="M93" s="195"/>
      <c r="N93" s="196"/>
      <c r="O93" s="196"/>
      <c r="P93" s="196"/>
      <c r="Q93" s="196"/>
      <c r="R93" s="196"/>
      <c r="S93" s="196"/>
      <c r="T93" s="197"/>
      <c r="AT93" s="192" t="s">
        <v>181</v>
      </c>
      <c r="AU93" s="192" t="s">
        <v>179</v>
      </c>
      <c r="AV93" s="190" t="s">
        <v>178</v>
      </c>
      <c r="AW93" s="190" t="s">
        <v>36</v>
      </c>
      <c r="AX93" s="190" t="s">
        <v>83</v>
      </c>
      <c r="AY93" s="192" t="s">
        <v>171</v>
      </c>
    </row>
    <row r="94" spans="1:65" s="92" customFormat="1" ht="21.75" customHeight="1">
      <c r="A94" s="227"/>
      <c r="B94" s="90"/>
      <c r="C94" s="161" t="s">
        <v>179</v>
      </c>
      <c r="D94" s="161" t="s">
        <v>173</v>
      </c>
      <c r="E94" s="162" t="s">
        <v>185</v>
      </c>
      <c r="F94" s="163" t="s">
        <v>186</v>
      </c>
      <c r="G94" s="164" t="s">
        <v>187</v>
      </c>
      <c r="H94" s="165">
        <v>2.889</v>
      </c>
      <c r="I94" s="75"/>
      <c r="J94" s="166">
        <f>ROUND(I94*H94,2)</f>
        <v>0</v>
      </c>
      <c r="K94" s="163" t="s">
        <v>177</v>
      </c>
      <c r="L94" s="90"/>
      <c r="M94" s="167" t="s">
        <v>3</v>
      </c>
      <c r="N94" s="168" t="s">
        <v>47</v>
      </c>
      <c r="O94" s="169"/>
      <c r="P94" s="170">
        <f>O94*H94</f>
        <v>0</v>
      </c>
      <c r="Q94" s="170">
        <v>0</v>
      </c>
      <c r="R94" s="170">
        <f>Q94*H94</f>
        <v>0</v>
      </c>
      <c r="S94" s="170">
        <v>0</v>
      </c>
      <c r="T94" s="171">
        <f>S94*H94</f>
        <v>0</v>
      </c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R94" s="172" t="s">
        <v>178</v>
      </c>
      <c r="AT94" s="172" t="s">
        <v>173</v>
      </c>
      <c r="AU94" s="172" t="s">
        <v>179</v>
      </c>
      <c r="AY94" s="82" t="s">
        <v>171</v>
      </c>
      <c r="BE94" s="173">
        <f>IF(N94="základní",J94,0)</f>
        <v>0</v>
      </c>
      <c r="BF94" s="173">
        <f>IF(N94="snížená",J94,0)</f>
        <v>0</v>
      </c>
      <c r="BG94" s="173">
        <f>IF(N94="zákl. přenesená",J94,0)</f>
        <v>0</v>
      </c>
      <c r="BH94" s="173">
        <f>IF(N94="sníž. přenesená",J94,0)</f>
        <v>0</v>
      </c>
      <c r="BI94" s="173">
        <f>IF(N94="nulová",J94,0)</f>
        <v>0</v>
      </c>
      <c r="BJ94" s="82" t="s">
        <v>179</v>
      </c>
      <c r="BK94" s="173">
        <f>ROUND(I94*H94,2)</f>
        <v>0</v>
      </c>
      <c r="BL94" s="82" t="s">
        <v>178</v>
      </c>
      <c r="BM94" s="172" t="s">
        <v>3108</v>
      </c>
    </row>
    <row r="95" spans="2:51" s="182" customFormat="1" ht="12">
      <c r="B95" s="183"/>
      <c r="D95" s="176" t="s">
        <v>181</v>
      </c>
      <c r="E95" s="184" t="s">
        <v>3</v>
      </c>
      <c r="F95" s="185" t="s">
        <v>3109</v>
      </c>
      <c r="H95" s="186">
        <v>2.889</v>
      </c>
      <c r="L95" s="183"/>
      <c r="M95" s="187"/>
      <c r="N95" s="188"/>
      <c r="O95" s="188"/>
      <c r="P95" s="188"/>
      <c r="Q95" s="188"/>
      <c r="R95" s="188"/>
      <c r="S95" s="188"/>
      <c r="T95" s="189"/>
      <c r="AT95" s="184" t="s">
        <v>181</v>
      </c>
      <c r="AU95" s="184" t="s">
        <v>179</v>
      </c>
      <c r="AV95" s="182" t="s">
        <v>179</v>
      </c>
      <c r="AW95" s="182" t="s">
        <v>36</v>
      </c>
      <c r="AX95" s="182" t="s">
        <v>75</v>
      </c>
      <c r="AY95" s="184" t="s">
        <v>171</v>
      </c>
    </row>
    <row r="96" spans="2:51" s="190" customFormat="1" ht="12">
      <c r="B96" s="191"/>
      <c r="D96" s="176" t="s">
        <v>181</v>
      </c>
      <c r="E96" s="192" t="s">
        <v>3</v>
      </c>
      <c r="F96" s="193" t="s">
        <v>184</v>
      </c>
      <c r="H96" s="194">
        <v>2.889</v>
      </c>
      <c r="L96" s="191"/>
      <c r="M96" s="195"/>
      <c r="N96" s="196"/>
      <c r="O96" s="196"/>
      <c r="P96" s="196"/>
      <c r="Q96" s="196"/>
      <c r="R96" s="196"/>
      <c r="S96" s="196"/>
      <c r="T96" s="197"/>
      <c r="AT96" s="192" t="s">
        <v>181</v>
      </c>
      <c r="AU96" s="192" t="s">
        <v>179</v>
      </c>
      <c r="AV96" s="190" t="s">
        <v>178</v>
      </c>
      <c r="AW96" s="190" t="s">
        <v>36</v>
      </c>
      <c r="AX96" s="190" t="s">
        <v>83</v>
      </c>
      <c r="AY96" s="192" t="s">
        <v>171</v>
      </c>
    </row>
    <row r="97" spans="1:65" s="92" customFormat="1" ht="24">
      <c r="A97" s="227"/>
      <c r="B97" s="90"/>
      <c r="C97" s="161" t="s">
        <v>193</v>
      </c>
      <c r="D97" s="161" t="s">
        <v>173</v>
      </c>
      <c r="E97" s="162" t="s">
        <v>194</v>
      </c>
      <c r="F97" s="163" t="s">
        <v>195</v>
      </c>
      <c r="G97" s="164" t="s">
        <v>187</v>
      </c>
      <c r="H97" s="165">
        <v>9.66</v>
      </c>
      <c r="I97" s="75"/>
      <c r="J97" s="166">
        <f>ROUND(I97*H97,2)</f>
        <v>0</v>
      </c>
      <c r="K97" s="163" t="s">
        <v>177</v>
      </c>
      <c r="L97" s="90"/>
      <c r="M97" s="167" t="s">
        <v>3</v>
      </c>
      <c r="N97" s="168" t="s">
        <v>47</v>
      </c>
      <c r="O97" s="169"/>
      <c r="P97" s="170">
        <f>O97*H97</f>
        <v>0</v>
      </c>
      <c r="Q97" s="170">
        <v>0</v>
      </c>
      <c r="R97" s="170">
        <f>Q97*H97</f>
        <v>0</v>
      </c>
      <c r="S97" s="170">
        <v>0</v>
      </c>
      <c r="T97" s="171">
        <f>S97*H97</f>
        <v>0</v>
      </c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R97" s="172" t="s">
        <v>178</v>
      </c>
      <c r="AT97" s="172" t="s">
        <v>173</v>
      </c>
      <c r="AU97" s="172" t="s">
        <v>179</v>
      </c>
      <c r="AY97" s="82" t="s">
        <v>171</v>
      </c>
      <c r="BE97" s="173">
        <f>IF(N97="základní",J97,0)</f>
        <v>0</v>
      </c>
      <c r="BF97" s="173">
        <f>IF(N97="snížená",J97,0)</f>
        <v>0</v>
      </c>
      <c r="BG97" s="173">
        <f>IF(N97="zákl. přenesená",J97,0)</f>
        <v>0</v>
      </c>
      <c r="BH97" s="173">
        <f>IF(N97="sníž. přenesená",J97,0)</f>
        <v>0</v>
      </c>
      <c r="BI97" s="173">
        <f>IF(N97="nulová",J97,0)</f>
        <v>0</v>
      </c>
      <c r="BJ97" s="82" t="s">
        <v>179</v>
      </c>
      <c r="BK97" s="173">
        <f>ROUND(I97*H97,2)</f>
        <v>0</v>
      </c>
      <c r="BL97" s="82" t="s">
        <v>178</v>
      </c>
      <c r="BM97" s="172" t="s">
        <v>3110</v>
      </c>
    </row>
    <row r="98" spans="2:51" s="182" customFormat="1" ht="12">
      <c r="B98" s="183"/>
      <c r="D98" s="176" t="s">
        <v>181</v>
      </c>
      <c r="E98" s="184" t="s">
        <v>3</v>
      </c>
      <c r="F98" s="185" t="s">
        <v>3111</v>
      </c>
      <c r="H98" s="186">
        <v>9.66</v>
      </c>
      <c r="L98" s="183"/>
      <c r="M98" s="187"/>
      <c r="N98" s="188"/>
      <c r="O98" s="188"/>
      <c r="P98" s="188"/>
      <c r="Q98" s="188"/>
      <c r="R98" s="188"/>
      <c r="S98" s="188"/>
      <c r="T98" s="189"/>
      <c r="AT98" s="184" t="s">
        <v>181</v>
      </c>
      <c r="AU98" s="184" t="s">
        <v>179</v>
      </c>
      <c r="AV98" s="182" t="s">
        <v>179</v>
      </c>
      <c r="AW98" s="182" t="s">
        <v>36</v>
      </c>
      <c r="AX98" s="182" t="s">
        <v>75</v>
      </c>
      <c r="AY98" s="184" t="s">
        <v>171</v>
      </c>
    </row>
    <row r="99" spans="2:51" s="190" customFormat="1" ht="12">
      <c r="B99" s="191"/>
      <c r="D99" s="176" t="s">
        <v>181</v>
      </c>
      <c r="E99" s="192" t="s">
        <v>3</v>
      </c>
      <c r="F99" s="193" t="s">
        <v>184</v>
      </c>
      <c r="H99" s="194">
        <v>9.66</v>
      </c>
      <c r="L99" s="191"/>
      <c r="M99" s="195"/>
      <c r="N99" s="196"/>
      <c r="O99" s="196"/>
      <c r="P99" s="196"/>
      <c r="Q99" s="196"/>
      <c r="R99" s="196"/>
      <c r="S99" s="196"/>
      <c r="T99" s="197"/>
      <c r="AT99" s="192" t="s">
        <v>181</v>
      </c>
      <c r="AU99" s="192" t="s">
        <v>179</v>
      </c>
      <c r="AV99" s="190" t="s">
        <v>178</v>
      </c>
      <c r="AW99" s="190" t="s">
        <v>36</v>
      </c>
      <c r="AX99" s="190" t="s">
        <v>83</v>
      </c>
      <c r="AY99" s="192" t="s">
        <v>171</v>
      </c>
    </row>
    <row r="100" spans="1:65" s="92" customFormat="1" ht="36">
      <c r="A100" s="227"/>
      <c r="B100" s="90"/>
      <c r="C100" s="161" t="s">
        <v>178</v>
      </c>
      <c r="D100" s="161" t="s">
        <v>173</v>
      </c>
      <c r="E100" s="162" t="s">
        <v>202</v>
      </c>
      <c r="F100" s="163" t="s">
        <v>203</v>
      </c>
      <c r="G100" s="164" t="s">
        <v>187</v>
      </c>
      <c r="H100" s="165">
        <v>12.549</v>
      </c>
      <c r="I100" s="75"/>
      <c r="J100" s="166">
        <f>ROUND(I100*H100,2)</f>
        <v>0</v>
      </c>
      <c r="K100" s="163" t="s">
        <v>177</v>
      </c>
      <c r="L100" s="90"/>
      <c r="M100" s="167" t="s">
        <v>3</v>
      </c>
      <c r="N100" s="168" t="s">
        <v>47</v>
      </c>
      <c r="O100" s="169"/>
      <c r="P100" s="170">
        <f>O100*H100</f>
        <v>0</v>
      </c>
      <c r="Q100" s="170">
        <v>0</v>
      </c>
      <c r="R100" s="170">
        <f>Q100*H100</f>
        <v>0</v>
      </c>
      <c r="S100" s="170">
        <v>0</v>
      </c>
      <c r="T100" s="171">
        <f>S100*H100</f>
        <v>0</v>
      </c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R100" s="172" t="s">
        <v>178</v>
      </c>
      <c r="AT100" s="172" t="s">
        <v>173</v>
      </c>
      <c r="AU100" s="172" t="s">
        <v>179</v>
      </c>
      <c r="AY100" s="82" t="s">
        <v>171</v>
      </c>
      <c r="BE100" s="173">
        <f>IF(N100="základní",J100,0)</f>
        <v>0</v>
      </c>
      <c r="BF100" s="173">
        <f>IF(N100="snížená",J100,0)</f>
        <v>0</v>
      </c>
      <c r="BG100" s="173">
        <f>IF(N100="zákl. přenesená",J100,0)</f>
        <v>0</v>
      </c>
      <c r="BH100" s="173">
        <f>IF(N100="sníž. přenesená",J100,0)</f>
        <v>0</v>
      </c>
      <c r="BI100" s="173">
        <f>IF(N100="nulová",J100,0)</f>
        <v>0</v>
      </c>
      <c r="BJ100" s="82" t="s">
        <v>179</v>
      </c>
      <c r="BK100" s="173">
        <f>ROUND(I100*H100,2)</f>
        <v>0</v>
      </c>
      <c r="BL100" s="82" t="s">
        <v>178</v>
      </c>
      <c r="BM100" s="172" t="s">
        <v>3112</v>
      </c>
    </row>
    <row r="101" spans="2:51" s="182" customFormat="1" ht="12">
      <c r="B101" s="183"/>
      <c r="D101" s="176" t="s">
        <v>181</v>
      </c>
      <c r="E101" s="184" t="s">
        <v>3</v>
      </c>
      <c r="F101" s="185" t="s">
        <v>3113</v>
      </c>
      <c r="H101" s="186">
        <v>12.549</v>
      </c>
      <c r="L101" s="183"/>
      <c r="M101" s="187"/>
      <c r="N101" s="188"/>
      <c r="O101" s="188"/>
      <c r="P101" s="188"/>
      <c r="Q101" s="188"/>
      <c r="R101" s="188"/>
      <c r="S101" s="188"/>
      <c r="T101" s="189"/>
      <c r="AT101" s="184" t="s">
        <v>181</v>
      </c>
      <c r="AU101" s="184" t="s">
        <v>179</v>
      </c>
      <c r="AV101" s="182" t="s">
        <v>179</v>
      </c>
      <c r="AW101" s="182" t="s">
        <v>36</v>
      </c>
      <c r="AX101" s="182" t="s">
        <v>75</v>
      </c>
      <c r="AY101" s="184" t="s">
        <v>171</v>
      </c>
    </row>
    <row r="102" spans="2:51" s="190" customFormat="1" ht="12">
      <c r="B102" s="191"/>
      <c r="D102" s="176" t="s">
        <v>181</v>
      </c>
      <c r="E102" s="192" t="s">
        <v>3</v>
      </c>
      <c r="F102" s="193" t="s">
        <v>184</v>
      </c>
      <c r="H102" s="194">
        <v>12.549</v>
      </c>
      <c r="L102" s="191"/>
      <c r="M102" s="195"/>
      <c r="N102" s="196"/>
      <c r="O102" s="196"/>
      <c r="P102" s="196"/>
      <c r="Q102" s="196"/>
      <c r="R102" s="196"/>
      <c r="S102" s="196"/>
      <c r="T102" s="197"/>
      <c r="AT102" s="192" t="s">
        <v>181</v>
      </c>
      <c r="AU102" s="192" t="s">
        <v>179</v>
      </c>
      <c r="AV102" s="190" t="s">
        <v>178</v>
      </c>
      <c r="AW102" s="190" t="s">
        <v>36</v>
      </c>
      <c r="AX102" s="190" t="s">
        <v>83</v>
      </c>
      <c r="AY102" s="192" t="s">
        <v>171</v>
      </c>
    </row>
    <row r="103" spans="1:65" s="92" customFormat="1" ht="36">
      <c r="A103" s="227"/>
      <c r="B103" s="90"/>
      <c r="C103" s="161" t="s">
        <v>206</v>
      </c>
      <c r="D103" s="161" t="s">
        <v>173</v>
      </c>
      <c r="E103" s="162" t="s">
        <v>207</v>
      </c>
      <c r="F103" s="163" t="s">
        <v>208</v>
      </c>
      <c r="G103" s="164" t="s">
        <v>187</v>
      </c>
      <c r="H103" s="165">
        <v>12.549</v>
      </c>
      <c r="I103" s="75"/>
      <c r="J103" s="166">
        <f>ROUND(I103*H103,2)</f>
        <v>0</v>
      </c>
      <c r="K103" s="163" t="s">
        <v>177</v>
      </c>
      <c r="L103" s="90"/>
      <c r="M103" s="167" t="s">
        <v>3</v>
      </c>
      <c r="N103" s="168" t="s">
        <v>47</v>
      </c>
      <c r="O103" s="169"/>
      <c r="P103" s="170">
        <f>O103*H103</f>
        <v>0</v>
      </c>
      <c r="Q103" s="170">
        <v>0</v>
      </c>
      <c r="R103" s="170">
        <f>Q103*H103</f>
        <v>0</v>
      </c>
      <c r="S103" s="170">
        <v>0</v>
      </c>
      <c r="T103" s="171">
        <f>S103*H103</f>
        <v>0</v>
      </c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R103" s="172" t="s">
        <v>178</v>
      </c>
      <c r="AT103" s="172" t="s">
        <v>173</v>
      </c>
      <c r="AU103" s="172" t="s">
        <v>179</v>
      </c>
      <c r="AY103" s="82" t="s">
        <v>171</v>
      </c>
      <c r="BE103" s="173">
        <f>IF(N103="základní",J103,0)</f>
        <v>0</v>
      </c>
      <c r="BF103" s="173">
        <f>IF(N103="snížená",J103,0)</f>
        <v>0</v>
      </c>
      <c r="BG103" s="173">
        <f>IF(N103="zákl. přenesená",J103,0)</f>
        <v>0</v>
      </c>
      <c r="BH103" s="173">
        <f>IF(N103="sníž. přenesená",J103,0)</f>
        <v>0</v>
      </c>
      <c r="BI103" s="173">
        <f>IF(N103="nulová",J103,0)</f>
        <v>0</v>
      </c>
      <c r="BJ103" s="82" t="s">
        <v>179</v>
      </c>
      <c r="BK103" s="173">
        <f>ROUND(I103*H103,2)</f>
        <v>0</v>
      </c>
      <c r="BL103" s="82" t="s">
        <v>178</v>
      </c>
      <c r="BM103" s="172" t="s">
        <v>3114</v>
      </c>
    </row>
    <row r="104" spans="1:65" s="92" customFormat="1" ht="36">
      <c r="A104" s="227"/>
      <c r="B104" s="90"/>
      <c r="C104" s="161" t="s">
        <v>210</v>
      </c>
      <c r="D104" s="161" t="s">
        <v>173</v>
      </c>
      <c r="E104" s="162" t="s">
        <v>211</v>
      </c>
      <c r="F104" s="163" t="s">
        <v>212</v>
      </c>
      <c r="G104" s="164" t="s">
        <v>187</v>
      </c>
      <c r="H104" s="165">
        <v>62.745</v>
      </c>
      <c r="I104" s="75"/>
      <c r="J104" s="166">
        <f>ROUND(I104*H104,2)</f>
        <v>0</v>
      </c>
      <c r="K104" s="163" t="s">
        <v>177</v>
      </c>
      <c r="L104" s="90"/>
      <c r="M104" s="167" t="s">
        <v>3</v>
      </c>
      <c r="N104" s="168" t="s">
        <v>47</v>
      </c>
      <c r="O104" s="169"/>
      <c r="P104" s="170">
        <f>O104*H104</f>
        <v>0</v>
      </c>
      <c r="Q104" s="170">
        <v>0</v>
      </c>
      <c r="R104" s="170">
        <f>Q104*H104</f>
        <v>0</v>
      </c>
      <c r="S104" s="170">
        <v>0</v>
      </c>
      <c r="T104" s="171">
        <f>S104*H104</f>
        <v>0</v>
      </c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R104" s="172" t="s">
        <v>178</v>
      </c>
      <c r="AT104" s="172" t="s">
        <v>173</v>
      </c>
      <c r="AU104" s="172" t="s">
        <v>179</v>
      </c>
      <c r="AY104" s="82" t="s">
        <v>171</v>
      </c>
      <c r="BE104" s="173">
        <f>IF(N104="základní",J104,0)</f>
        <v>0</v>
      </c>
      <c r="BF104" s="173">
        <f>IF(N104="snížená",J104,0)</f>
        <v>0</v>
      </c>
      <c r="BG104" s="173">
        <f>IF(N104="zákl. přenesená",J104,0)</f>
        <v>0</v>
      </c>
      <c r="BH104" s="173">
        <f>IF(N104="sníž. přenesená",J104,0)</f>
        <v>0</v>
      </c>
      <c r="BI104" s="173">
        <f>IF(N104="nulová",J104,0)</f>
        <v>0</v>
      </c>
      <c r="BJ104" s="82" t="s">
        <v>179</v>
      </c>
      <c r="BK104" s="173">
        <f>ROUND(I104*H104,2)</f>
        <v>0</v>
      </c>
      <c r="BL104" s="82" t="s">
        <v>178</v>
      </c>
      <c r="BM104" s="172" t="s">
        <v>3115</v>
      </c>
    </row>
    <row r="105" spans="2:51" s="182" customFormat="1" ht="12">
      <c r="B105" s="183"/>
      <c r="D105" s="176" t="s">
        <v>181</v>
      </c>
      <c r="F105" s="185" t="s">
        <v>3116</v>
      </c>
      <c r="H105" s="186">
        <v>62.745</v>
      </c>
      <c r="L105" s="183"/>
      <c r="M105" s="187"/>
      <c r="N105" s="188"/>
      <c r="O105" s="188"/>
      <c r="P105" s="188"/>
      <c r="Q105" s="188"/>
      <c r="R105" s="188"/>
      <c r="S105" s="188"/>
      <c r="T105" s="189"/>
      <c r="AT105" s="184" t="s">
        <v>181</v>
      </c>
      <c r="AU105" s="184" t="s">
        <v>179</v>
      </c>
      <c r="AV105" s="182" t="s">
        <v>179</v>
      </c>
      <c r="AW105" s="182" t="s">
        <v>4</v>
      </c>
      <c r="AX105" s="182" t="s">
        <v>83</v>
      </c>
      <c r="AY105" s="184" t="s">
        <v>171</v>
      </c>
    </row>
    <row r="106" spans="1:65" s="92" customFormat="1" ht="24">
      <c r="A106" s="227"/>
      <c r="B106" s="90"/>
      <c r="C106" s="161" t="s">
        <v>215</v>
      </c>
      <c r="D106" s="161" t="s">
        <v>173</v>
      </c>
      <c r="E106" s="162" t="s">
        <v>216</v>
      </c>
      <c r="F106" s="163" t="s">
        <v>217</v>
      </c>
      <c r="G106" s="164" t="s">
        <v>187</v>
      </c>
      <c r="H106" s="165">
        <v>12.549</v>
      </c>
      <c r="I106" s="75"/>
      <c r="J106" s="166">
        <f>ROUND(I106*H106,2)</f>
        <v>0</v>
      </c>
      <c r="K106" s="163" t="s">
        <v>177</v>
      </c>
      <c r="L106" s="90"/>
      <c r="M106" s="167" t="s">
        <v>3</v>
      </c>
      <c r="N106" s="168" t="s">
        <v>47</v>
      </c>
      <c r="O106" s="169"/>
      <c r="P106" s="170">
        <f>O106*H106</f>
        <v>0</v>
      </c>
      <c r="Q106" s="170">
        <v>0</v>
      </c>
      <c r="R106" s="170">
        <f>Q106*H106</f>
        <v>0</v>
      </c>
      <c r="S106" s="170">
        <v>0</v>
      </c>
      <c r="T106" s="171">
        <f>S106*H106</f>
        <v>0</v>
      </c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R106" s="172" t="s">
        <v>178</v>
      </c>
      <c r="AT106" s="172" t="s">
        <v>173</v>
      </c>
      <c r="AU106" s="172" t="s">
        <v>179</v>
      </c>
      <c r="AY106" s="82" t="s">
        <v>171</v>
      </c>
      <c r="BE106" s="173">
        <f>IF(N106="základní",J106,0)</f>
        <v>0</v>
      </c>
      <c r="BF106" s="173">
        <f>IF(N106="snížená",J106,0)</f>
        <v>0</v>
      </c>
      <c r="BG106" s="173">
        <f>IF(N106="zákl. přenesená",J106,0)</f>
        <v>0</v>
      </c>
      <c r="BH106" s="173">
        <f>IF(N106="sníž. přenesená",J106,0)</f>
        <v>0</v>
      </c>
      <c r="BI106" s="173">
        <f>IF(N106="nulová",J106,0)</f>
        <v>0</v>
      </c>
      <c r="BJ106" s="82" t="s">
        <v>179</v>
      </c>
      <c r="BK106" s="173">
        <f>ROUND(I106*H106,2)</f>
        <v>0</v>
      </c>
      <c r="BL106" s="82" t="s">
        <v>178</v>
      </c>
      <c r="BM106" s="172" t="s">
        <v>3117</v>
      </c>
    </row>
    <row r="107" spans="1:65" s="92" customFormat="1" ht="24">
      <c r="A107" s="227"/>
      <c r="B107" s="90"/>
      <c r="C107" s="161" t="s">
        <v>219</v>
      </c>
      <c r="D107" s="161" t="s">
        <v>173</v>
      </c>
      <c r="E107" s="162" t="s">
        <v>220</v>
      </c>
      <c r="F107" s="163" t="s">
        <v>221</v>
      </c>
      <c r="G107" s="164" t="s">
        <v>222</v>
      </c>
      <c r="H107" s="165">
        <v>21.333</v>
      </c>
      <c r="I107" s="75"/>
      <c r="J107" s="166">
        <f>ROUND(I107*H107,2)</f>
        <v>0</v>
      </c>
      <c r="K107" s="163" t="s">
        <v>177</v>
      </c>
      <c r="L107" s="90"/>
      <c r="M107" s="167" t="s">
        <v>3</v>
      </c>
      <c r="N107" s="168" t="s">
        <v>47</v>
      </c>
      <c r="O107" s="169"/>
      <c r="P107" s="170">
        <f>O107*H107</f>
        <v>0</v>
      </c>
      <c r="Q107" s="170">
        <v>0</v>
      </c>
      <c r="R107" s="170">
        <f>Q107*H107</f>
        <v>0</v>
      </c>
      <c r="S107" s="170">
        <v>0</v>
      </c>
      <c r="T107" s="171">
        <f>S107*H107</f>
        <v>0</v>
      </c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R107" s="172" t="s">
        <v>178</v>
      </c>
      <c r="AT107" s="172" t="s">
        <v>173</v>
      </c>
      <c r="AU107" s="172" t="s">
        <v>179</v>
      </c>
      <c r="AY107" s="82" t="s">
        <v>171</v>
      </c>
      <c r="BE107" s="173">
        <f>IF(N107="základní",J107,0)</f>
        <v>0</v>
      </c>
      <c r="BF107" s="173">
        <f>IF(N107="snížená",J107,0)</f>
        <v>0</v>
      </c>
      <c r="BG107" s="173">
        <f>IF(N107="zákl. přenesená",J107,0)</f>
        <v>0</v>
      </c>
      <c r="BH107" s="173">
        <f>IF(N107="sníž. přenesená",J107,0)</f>
        <v>0</v>
      </c>
      <c r="BI107" s="173">
        <f>IF(N107="nulová",J107,0)</f>
        <v>0</v>
      </c>
      <c r="BJ107" s="82" t="s">
        <v>179</v>
      </c>
      <c r="BK107" s="173">
        <f>ROUND(I107*H107,2)</f>
        <v>0</v>
      </c>
      <c r="BL107" s="82" t="s">
        <v>178</v>
      </c>
      <c r="BM107" s="172" t="s">
        <v>3118</v>
      </c>
    </row>
    <row r="108" spans="2:51" s="182" customFormat="1" ht="12">
      <c r="B108" s="183"/>
      <c r="D108" s="176" t="s">
        <v>181</v>
      </c>
      <c r="F108" s="185" t="s">
        <v>3119</v>
      </c>
      <c r="H108" s="186">
        <v>21.333</v>
      </c>
      <c r="L108" s="183"/>
      <c r="M108" s="187"/>
      <c r="N108" s="188"/>
      <c r="O108" s="188"/>
      <c r="P108" s="188"/>
      <c r="Q108" s="188"/>
      <c r="R108" s="188"/>
      <c r="S108" s="188"/>
      <c r="T108" s="189"/>
      <c r="AT108" s="184" t="s">
        <v>181</v>
      </c>
      <c r="AU108" s="184" t="s">
        <v>179</v>
      </c>
      <c r="AV108" s="182" t="s">
        <v>179</v>
      </c>
      <c r="AW108" s="182" t="s">
        <v>4</v>
      </c>
      <c r="AX108" s="182" t="s">
        <v>83</v>
      </c>
      <c r="AY108" s="184" t="s">
        <v>171</v>
      </c>
    </row>
    <row r="109" spans="1:65" s="92" customFormat="1" ht="24">
      <c r="A109" s="227"/>
      <c r="B109" s="90"/>
      <c r="C109" s="161" t="s">
        <v>226</v>
      </c>
      <c r="D109" s="161" t="s">
        <v>173</v>
      </c>
      <c r="E109" s="162" t="s">
        <v>227</v>
      </c>
      <c r="F109" s="163" t="s">
        <v>228</v>
      </c>
      <c r="G109" s="164" t="s">
        <v>187</v>
      </c>
      <c r="H109" s="165">
        <v>12.549</v>
      </c>
      <c r="I109" s="75"/>
      <c r="J109" s="166">
        <f>ROUND(I109*H109,2)</f>
        <v>0</v>
      </c>
      <c r="K109" s="163" t="s">
        <v>177</v>
      </c>
      <c r="L109" s="90"/>
      <c r="M109" s="167" t="s">
        <v>3</v>
      </c>
      <c r="N109" s="168" t="s">
        <v>47</v>
      </c>
      <c r="O109" s="169"/>
      <c r="P109" s="170">
        <f>O109*H109</f>
        <v>0</v>
      </c>
      <c r="Q109" s="170">
        <v>0</v>
      </c>
      <c r="R109" s="170">
        <f>Q109*H109</f>
        <v>0</v>
      </c>
      <c r="S109" s="170">
        <v>0</v>
      </c>
      <c r="T109" s="171">
        <f>S109*H109</f>
        <v>0</v>
      </c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R109" s="172" t="s">
        <v>178</v>
      </c>
      <c r="AT109" s="172" t="s">
        <v>173</v>
      </c>
      <c r="AU109" s="172" t="s">
        <v>179</v>
      </c>
      <c r="AY109" s="82" t="s">
        <v>171</v>
      </c>
      <c r="BE109" s="173">
        <f>IF(N109="základní",J109,0)</f>
        <v>0</v>
      </c>
      <c r="BF109" s="173">
        <f>IF(N109="snížená",J109,0)</f>
        <v>0</v>
      </c>
      <c r="BG109" s="173">
        <f>IF(N109="zákl. přenesená",J109,0)</f>
        <v>0</v>
      </c>
      <c r="BH109" s="173">
        <f>IF(N109="sníž. přenesená",J109,0)</f>
        <v>0</v>
      </c>
      <c r="BI109" s="173">
        <f>IF(N109="nulová",J109,0)</f>
        <v>0</v>
      </c>
      <c r="BJ109" s="82" t="s">
        <v>179</v>
      </c>
      <c r="BK109" s="173">
        <f>ROUND(I109*H109,2)</f>
        <v>0</v>
      </c>
      <c r="BL109" s="82" t="s">
        <v>178</v>
      </c>
      <c r="BM109" s="172" t="s">
        <v>3120</v>
      </c>
    </row>
    <row r="110" spans="1:65" s="92" customFormat="1" ht="21.75" customHeight="1">
      <c r="A110" s="227"/>
      <c r="B110" s="90"/>
      <c r="C110" s="161" t="s">
        <v>230</v>
      </c>
      <c r="D110" s="161" t="s">
        <v>173</v>
      </c>
      <c r="E110" s="162" t="s">
        <v>237</v>
      </c>
      <c r="F110" s="163" t="s">
        <v>238</v>
      </c>
      <c r="G110" s="164" t="s">
        <v>176</v>
      </c>
      <c r="H110" s="165">
        <v>9.631</v>
      </c>
      <c r="I110" s="75"/>
      <c r="J110" s="166">
        <f>ROUND(I110*H110,2)</f>
        <v>0</v>
      </c>
      <c r="K110" s="163" t="s">
        <v>177</v>
      </c>
      <c r="L110" s="90"/>
      <c r="M110" s="167" t="s">
        <v>3</v>
      </c>
      <c r="N110" s="168" t="s">
        <v>47</v>
      </c>
      <c r="O110" s="169"/>
      <c r="P110" s="170">
        <f>O110*H110</f>
        <v>0</v>
      </c>
      <c r="Q110" s="170">
        <v>0</v>
      </c>
      <c r="R110" s="170">
        <f>Q110*H110</f>
        <v>0</v>
      </c>
      <c r="S110" s="170">
        <v>0</v>
      </c>
      <c r="T110" s="171">
        <f>S110*H110</f>
        <v>0</v>
      </c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R110" s="172" t="s">
        <v>178</v>
      </c>
      <c r="AT110" s="172" t="s">
        <v>173</v>
      </c>
      <c r="AU110" s="172" t="s">
        <v>179</v>
      </c>
      <c r="AY110" s="82" t="s">
        <v>171</v>
      </c>
      <c r="BE110" s="173">
        <f>IF(N110="základní",J110,0)</f>
        <v>0</v>
      </c>
      <c r="BF110" s="173">
        <f>IF(N110="snížená",J110,0)</f>
        <v>0</v>
      </c>
      <c r="BG110" s="173">
        <f>IF(N110="zákl. přenesená",J110,0)</f>
        <v>0</v>
      </c>
      <c r="BH110" s="173">
        <f>IF(N110="sníž. přenesená",J110,0)</f>
        <v>0</v>
      </c>
      <c r="BI110" s="173">
        <f>IF(N110="nulová",J110,0)</f>
        <v>0</v>
      </c>
      <c r="BJ110" s="82" t="s">
        <v>179</v>
      </c>
      <c r="BK110" s="173">
        <f>ROUND(I110*H110,2)</f>
        <v>0</v>
      </c>
      <c r="BL110" s="82" t="s">
        <v>178</v>
      </c>
      <c r="BM110" s="172" t="s">
        <v>3121</v>
      </c>
    </row>
    <row r="111" spans="2:51" s="182" customFormat="1" ht="12">
      <c r="B111" s="183"/>
      <c r="D111" s="176" t="s">
        <v>181</v>
      </c>
      <c r="E111" s="184" t="s">
        <v>3</v>
      </c>
      <c r="F111" s="185" t="s">
        <v>3122</v>
      </c>
      <c r="H111" s="186">
        <v>9.631</v>
      </c>
      <c r="L111" s="183"/>
      <c r="M111" s="187"/>
      <c r="N111" s="188"/>
      <c r="O111" s="188"/>
      <c r="P111" s="188"/>
      <c r="Q111" s="188"/>
      <c r="R111" s="188"/>
      <c r="S111" s="188"/>
      <c r="T111" s="189"/>
      <c r="AT111" s="184" t="s">
        <v>181</v>
      </c>
      <c r="AU111" s="184" t="s">
        <v>179</v>
      </c>
      <c r="AV111" s="182" t="s">
        <v>179</v>
      </c>
      <c r="AW111" s="182" t="s">
        <v>36</v>
      </c>
      <c r="AX111" s="182" t="s">
        <v>75</v>
      </c>
      <c r="AY111" s="184" t="s">
        <v>171</v>
      </c>
    </row>
    <row r="112" spans="2:51" s="190" customFormat="1" ht="12">
      <c r="B112" s="191"/>
      <c r="D112" s="176" t="s">
        <v>181</v>
      </c>
      <c r="E112" s="192" t="s">
        <v>3</v>
      </c>
      <c r="F112" s="193" t="s">
        <v>184</v>
      </c>
      <c r="H112" s="194">
        <v>9.631</v>
      </c>
      <c r="L112" s="191"/>
      <c r="M112" s="195"/>
      <c r="N112" s="196"/>
      <c r="O112" s="196"/>
      <c r="P112" s="196"/>
      <c r="Q112" s="196"/>
      <c r="R112" s="196"/>
      <c r="S112" s="196"/>
      <c r="T112" s="197"/>
      <c r="AT112" s="192" t="s">
        <v>181</v>
      </c>
      <c r="AU112" s="192" t="s">
        <v>179</v>
      </c>
      <c r="AV112" s="190" t="s">
        <v>178</v>
      </c>
      <c r="AW112" s="190" t="s">
        <v>36</v>
      </c>
      <c r="AX112" s="190" t="s">
        <v>83</v>
      </c>
      <c r="AY112" s="192" t="s">
        <v>171</v>
      </c>
    </row>
    <row r="113" spans="2:63" s="148" customFormat="1" ht="22.9" customHeight="1">
      <c r="B113" s="149"/>
      <c r="D113" s="150" t="s">
        <v>74</v>
      </c>
      <c r="E113" s="159" t="s">
        <v>179</v>
      </c>
      <c r="F113" s="159" t="s">
        <v>241</v>
      </c>
      <c r="J113" s="160">
        <f>BK113</f>
        <v>0</v>
      </c>
      <c r="L113" s="149"/>
      <c r="M113" s="153"/>
      <c r="N113" s="154"/>
      <c r="O113" s="154"/>
      <c r="P113" s="155">
        <f>SUM(P114:P143)</f>
        <v>0</v>
      </c>
      <c r="Q113" s="154"/>
      <c r="R113" s="155">
        <f>SUM(R114:R143)</f>
        <v>19.525626340000002</v>
      </c>
      <c r="S113" s="154"/>
      <c r="T113" s="156">
        <f>SUM(T114:T143)</f>
        <v>0</v>
      </c>
      <c r="AR113" s="150" t="s">
        <v>83</v>
      </c>
      <c r="AT113" s="157" t="s">
        <v>74</v>
      </c>
      <c r="AU113" s="157" t="s">
        <v>83</v>
      </c>
      <c r="AY113" s="150" t="s">
        <v>171</v>
      </c>
      <c r="BK113" s="158">
        <f>SUM(BK114:BK143)</f>
        <v>0</v>
      </c>
    </row>
    <row r="114" spans="1:65" s="92" customFormat="1" ht="24">
      <c r="A114" s="227"/>
      <c r="B114" s="90"/>
      <c r="C114" s="161" t="s">
        <v>236</v>
      </c>
      <c r="D114" s="161" t="s">
        <v>173</v>
      </c>
      <c r="E114" s="162" t="s">
        <v>270</v>
      </c>
      <c r="F114" s="163" t="s">
        <v>271</v>
      </c>
      <c r="G114" s="164" t="s">
        <v>176</v>
      </c>
      <c r="H114" s="165">
        <v>9.631</v>
      </c>
      <c r="I114" s="75"/>
      <c r="J114" s="166">
        <f>ROUND(I114*H114,2)</f>
        <v>0</v>
      </c>
      <c r="K114" s="163" t="s">
        <v>177</v>
      </c>
      <c r="L114" s="90"/>
      <c r="M114" s="167" t="s">
        <v>3</v>
      </c>
      <c r="N114" s="168" t="s">
        <v>47</v>
      </c>
      <c r="O114" s="169"/>
      <c r="P114" s="170">
        <f>O114*H114</f>
        <v>0</v>
      </c>
      <c r="Q114" s="170">
        <v>0.0001</v>
      </c>
      <c r="R114" s="170">
        <f>Q114*H114</f>
        <v>0.0009631</v>
      </c>
      <c r="S114" s="170">
        <v>0</v>
      </c>
      <c r="T114" s="171">
        <f>S114*H114</f>
        <v>0</v>
      </c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R114" s="172" t="s">
        <v>178</v>
      </c>
      <c r="AT114" s="172" t="s">
        <v>173</v>
      </c>
      <c r="AU114" s="172" t="s">
        <v>179</v>
      </c>
      <c r="AY114" s="82" t="s">
        <v>171</v>
      </c>
      <c r="BE114" s="173">
        <f>IF(N114="základní",J114,0)</f>
        <v>0</v>
      </c>
      <c r="BF114" s="173">
        <f>IF(N114="snížená",J114,0)</f>
        <v>0</v>
      </c>
      <c r="BG114" s="173">
        <f>IF(N114="zákl. přenesená",J114,0)</f>
        <v>0</v>
      </c>
      <c r="BH114" s="173">
        <f>IF(N114="sníž. přenesená",J114,0)</f>
        <v>0</v>
      </c>
      <c r="BI114" s="173">
        <f>IF(N114="nulová",J114,0)</f>
        <v>0</v>
      </c>
      <c r="BJ114" s="82" t="s">
        <v>179</v>
      </c>
      <c r="BK114" s="173">
        <f>ROUND(I114*H114,2)</f>
        <v>0</v>
      </c>
      <c r="BL114" s="82" t="s">
        <v>178</v>
      </c>
      <c r="BM114" s="172" t="s">
        <v>3123</v>
      </c>
    </row>
    <row r="115" spans="2:51" s="182" customFormat="1" ht="12">
      <c r="B115" s="183"/>
      <c r="D115" s="176" t="s">
        <v>181</v>
      </c>
      <c r="E115" s="184" t="s">
        <v>3</v>
      </c>
      <c r="F115" s="185" t="s">
        <v>3122</v>
      </c>
      <c r="H115" s="186">
        <v>9.631</v>
      </c>
      <c r="L115" s="183"/>
      <c r="M115" s="187"/>
      <c r="N115" s="188"/>
      <c r="O115" s="188"/>
      <c r="P115" s="188"/>
      <c r="Q115" s="188"/>
      <c r="R115" s="188"/>
      <c r="S115" s="188"/>
      <c r="T115" s="189"/>
      <c r="AT115" s="184" t="s">
        <v>181</v>
      </c>
      <c r="AU115" s="184" t="s">
        <v>179</v>
      </c>
      <c r="AV115" s="182" t="s">
        <v>179</v>
      </c>
      <c r="AW115" s="182" t="s">
        <v>36</v>
      </c>
      <c r="AX115" s="182" t="s">
        <v>75</v>
      </c>
      <c r="AY115" s="184" t="s">
        <v>171</v>
      </c>
    </row>
    <row r="116" spans="2:51" s="190" customFormat="1" ht="12">
      <c r="B116" s="191"/>
      <c r="D116" s="176" t="s">
        <v>181</v>
      </c>
      <c r="E116" s="192" t="s">
        <v>3</v>
      </c>
      <c r="F116" s="193" t="s">
        <v>184</v>
      </c>
      <c r="H116" s="194">
        <v>9.631</v>
      </c>
      <c r="L116" s="191"/>
      <c r="M116" s="195"/>
      <c r="N116" s="196"/>
      <c r="O116" s="196"/>
      <c r="P116" s="196"/>
      <c r="Q116" s="196"/>
      <c r="R116" s="196"/>
      <c r="S116" s="196"/>
      <c r="T116" s="197"/>
      <c r="AT116" s="192" t="s">
        <v>181</v>
      </c>
      <c r="AU116" s="192" t="s">
        <v>179</v>
      </c>
      <c r="AV116" s="190" t="s">
        <v>178</v>
      </c>
      <c r="AW116" s="190" t="s">
        <v>36</v>
      </c>
      <c r="AX116" s="190" t="s">
        <v>83</v>
      </c>
      <c r="AY116" s="192" t="s">
        <v>171</v>
      </c>
    </row>
    <row r="117" spans="1:65" s="92" customFormat="1" ht="16.5" customHeight="1">
      <c r="A117" s="227"/>
      <c r="B117" s="90"/>
      <c r="C117" s="198" t="s">
        <v>242</v>
      </c>
      <c r="D117" s="198" t="s">
        <v>248</v>
      </c>
      <c r="E117" s="199" t="s">
        <v>249</v>
      </c>
      <c r="F117" s="200" t="s">
        <v>250</v>
      </c>
      <c r="G117" s="201" t="s">
        <v>176</v>
      </c>
      <c r="H117" s="202">
        <v>9.631</v>
      </c>
      <c r="I117" s="78"/>
      <c r="J117" s="203">
        <f>ROUND(I117*H117,2)</f>
        <v>0</v>
      </c>
      <c r="K117" s="200" t="s">
        <v>177</v>
      </c>
      <c r="L117" s="204"/>
      <c r="M117" s="205" t="s">
        <v>3</v>
      </c>
      <c r="N117" s="206" t="s">
        <v>47</v>
      </c>
      <c r="O117" s="169"/>
      <c r="P117" s="170">
        <f>O117*H117</f>
        <v>0</v>
      </c>
      <c r="Q117" s="170">
        <v>0.0003</v>
      </c>
      <c r="R117" s="170">
        <f>Q117*H117</f>
        <v>0.0028893</v>
      </c>
      <c r="S117" s="170">
        <v>0</v>
      </c>
      <c r="T117" s="171">
        <f>S117*H117</f>
        <v>0</v>
      </c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R117" s="172" t="s">
        <v>219</v>
      </c>
      <c r="AT117" s="172" t="s">
        <v>248</v>
      </c>
      <c r="AU117" s="172" t="s">
        <v>179</v>
      </c>
      <c r="AY117" s="82" t="s">
        <v>171</v>
      </c>
      <c r="BE117" s="173">
        <f>IF(N117="základní",J117,0)</f>
        <v>0</v>
      </c>
      <c r="BF117" s="173">
        <f>IF(N117="snížená",J117,0)</f>
        <v>0</v>
      </c>
      <c r="BG117" s="173">
        <f>IF(N117="zákl. přenesená",J117,0)</f>
        <v>0</v>
      </c>
      <c r="BH117" s="173">
        <f>IF(N117="sníž. přenesená",J117,0)</f>
        <v>0</v>
      </c>
      <c r="BI117" s="173">
        <f>IF(N117="nulová",J117,0)</f>
        <v>0</v>
      </c>
      <c r="BJ117" s="82" t="s">
        <v>179</v>
      </c>
      <c r="BK117" s="173">
        <f>ROUND(I117*H117,2)</f>
        <v>0</v>
      </c>
      <c r="BL117" s="82" t="s">
        <v>178</v>
      </c>
      <c r="BM117" s="172" t="s">
        <v>3124</v>
      </c>
    </row>
    <row r="118" spans="1:65" s="92" customFormat="1" ht="21.75" customHeight="1">
      <c r="A118" s="227"/>
      <c r="B118" s="90"/>
      <c r="C118" s="161" t="s">
        <v>247</v>
      </c>
      <c r="D118" s="161" t="s">
        <v>173</v>
      </c>
      <c r="E118" s="162" t="s">
        <v>278</v>
      </c>
      <c r="F118" s="163" t="s">
        <v>279</v>
      </c>
      <c r="G118" s="164" t="s">
        <v>187</v>
      </c>
      <c r="H118" s="165">
        <v>1.445</v>
      </c>
      <c r="I118" s="75"/>
      <c r="J118" s="166">
        <f>ROUND(I118*H118,2)</f>
        <v>0</v>
      </c>
      <c r="K118" s="163" t="s">
        <v>177</v>
      </c>
      <c r="L118" s="90"/>
      <c r="M118" s="167" t="s">
        <v>3</v>
      </c>
      <c r="N118" s="168" t="s">
        <v>47</v>
      </c>
      <c r="O118" s="169"/>
      <c r="P118" s="170">
        <f>O118*H118</f>
        <v>0</v>
      </c>
      <c r="Q118" s="170">
        <v>2.16</v>
      </c>
      <c r="R118" s="170">
        <f>Q118*H118</f>
        <v>3.1212000000000004</v>
      </c>
      <c r="S118" s="170">
        <v>0</v>
      </c>
      <c r="T118" s="171">
        <f>S118*H118</f>
        <v>0</v>
      </c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R118" s="172" t="s">
        <v>178</v>
      </c>
      <c r="AT118" s="172" t="s">
        <v>173</v>
      </c>
      <c r="AU118" s="172" t="s">
        <v>179</v>
      </c>
      <c r="AY118" s="82" t="s">
        <v>171</v>
      </c>
      <c r="BE118" s="173">
        <f>IF(N118="základní",J118,0)</f>
        <v>0</v>
      </c>
      <c r="BF118" s="173">
        <f>IF(N118="snížená",J118,0)</f>
        <v>0</v>
      </c>
      <c r="BG118" s="173">
        <f>IF(N118="zákl. přenesená",J118,0)</f>
        <v>0</v>
      </c>
      <c r="BH118" s="173">
        <f>IF(N118="sníž. přenesená",J118,0)</f>
        <v>0</v>
      </c>
      <c r="BI118" s="173">
        <f>IF(N118="nulová",J118,0)</f>
        <v>0</v>
      </c>
      <c r="BJ118" s="82" t="s">
        <v>179</v>
      </c>
      <c r="BK118" s="173">
        <f>ROUND(I118*H118,2)</f>
        <v>0</v>
      </c>
      <c r="BL118" s="82" t="s">
        <v>178</v>
      </c>
      <c r="BM118" s="172" t="s">
        <v>3125</v>
      </c>
    </row>
    <row r="119" spans="2:51" s="182" customFormat="1" ht="12">
      <c r="B119" s="183"/>
      <c r="D119" s="176" t="s">
        <v>181</v>
      </c>
      <c r="E119" s="184" t="s">
        <v>3</v>
      </c>
      <c r="F119" s="185" t="s">
        <v>3107</v>
      </c>
      <c r="H119" s="186">
        <v>1.445</v>
      </c>
      <c r="L119" s="183"/>
      <c r="M119" s="187"/>
      <c r="N119" s="188"/>
      <c r="O119" s="188"/>
      <c r="P119" s="188"/>
      <c r="Q119" s="188"/>
      <c r="R119" s="188"/>
      <c r="S119" s="188"/>
      <c r="T119" s="189"/>
      <c r="AT119" s="184" t="s">
        <v>181</v>
      </c>
      <c r="AU119" s="184" t="s">
        <v>179</v>
      </c>
      <c r="AV119" s="182" t="s">
        <v>179</v>
      </c>
      <c r="AW119" s="182" t="s">
        <v>36</v>
      </c>
      <c r="AX119" s="182" t="s">
        <v>75</v>
      </c>
      <c r="AY119" s="184" t="s">
        <v>171</v>
      </c>
    </row>
    <row r="120" spans="2:51" s="190" customFormat="1" ht="12">
      <c r="B120" s="191"/>
      <c r="D120" s="176" t="s">
        <v>181</v>
      </c>
      <c r="E120" s="192" t="s">
        <v>3</v>
      </c>
      <c r="F120" s="193" t="s">
        <v>184</v>
      </c>
      <c r="H120" s="194">
        <v>1.445</v>
      </c>
      <c r="L120" s="191"/>
      <c r="M120" s="195"/>
      <c r="N120" s="196"/>
      <c r="O120" s="196"/>
      <c r="P120" s="196"/>
      <c r="Q120" s="196"/>
      <c r="R120" s="196"/>
      <c r="S120" s="196"/>
      <c r="T120" s="197"/>
      <c r="AT120" s="192" t="s">
        <v>181</v>
      </c>
      <c r="AU120" s="192" t="s">
        <v>179</v>
      </c>
      <c r="AV120" s="190" t="s">
        <v>178</v>
      </c>
      <c r="AW120" s="190" t="s">
        <v>36</v>
      </c>
      <c r="AX120" s="190" t="s">
        <v>83</v>
      </c>
      <c r="AY120" s="192" t="s">
        <v>171</v>
      </c>
    </row>
    <row r="121" spans="1:65" s="92" customFormat="1" ht="21.75" customHeight="1">
      <c r="A121" s="227"/>
      <c r="B121" s="90"/>
      <c r="C121" s="161" t="s">
        <v>253</v>
      </c>
      <c r="D121" s="161" t="s">
        <v>173</v>
      </c>
      <c r="E121" s="162" t="s">
        <v>287</v>
      </c>
      <c r="F121" s="163" t="s">
        <v>288</v>
      </c>
      <c r="G121" s="164" t="s">
        <v>187</v>
      </c>
      <c r="H121" s="165">
        <v>0.963</v>
      </c>
      <c r="I121" s="75"/>
      <c r="J121" s="166">
        <f>ROUND(I121*H121,2)</f>
        <v>0</v>
      </c>
      <c r="K121" s="163" t="s">
        <v>177</v>
      </c>
      <c r="L121" s="90"/>
      <c r="M121" s="167" t="s">
        <v>3</v>
      </c>
      <c r="N121" s="168" t="s">
        <v>47</v>
      </c>
      <c r="O121" s="169"/>
      <c r="P121" s="170">
        <f>O121*H121</f>
        <v>0</v>
      </c>
      <c r="Q121" s="170">
        <v>2.45329</v>
      </c>
      <c r="R121" s="170">
        <f>Q121*H121</f>
        <v>2.36251827</v>
      </c>
      <c r="S121" s="170">
        <v>0</v>
      </c>
      <c r="T121" s="171">
        <f>S121*H121</f>
        <v>0</v>
      </c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R121" s="172" t="s">
        <v>178</v>
      </c>
      <c r="AT121" s="172" t="s">
        <v>173</v>
      </c>
      <c r="AU121" s="172" t="s">
        <v>179</v>
      </c>
      <c r="AY121" s="82" t="s">
        <v>171</v>
      </c>
      <c r="BE121" s="173">
        <f>IF(N121="základní",J121,0)</f>
        <v>0</v>
      </c>
      <c r="BF121" s="173">
        <f>IF(N121="snížená",J121,0)</f>
        <v>0</v>
      </c>
      <c r="BG121" s="173">
        <f>IF(N121="zákl. přenesená",J121,0)</f>
        <v>0</v>
      </c>
      <c r="BH121" s="173">
        <f>IF(N121="sníž. přenesená",J121,0)</f>
        <v>0</v>
      </c>
      <c r="BI121" s="173">
        <f>IF(N121="nulová",J121,0)</f>
        <v>0</v>
      </c>
      <c r="BJ121" s="82" t="s">
        <v>179</v>
      </c>
      <c r="BK121" s="173">
        <f>ROUND(I121*H121,2)</f>
        <v>0</v>
      </c>
      <c r="BL121" s="82" t="s">
        <v>178</v>
      </c>
      <c r="BM121" s="172" t="s">
        <v>3126</v>
      </c>
    </row>
    <row r="122" spans="2:51" s="182" customFormat="1" ht="12">
      <c r="B122" s="183"/>
      <c r="D122" s="176" t="s">
        <v>181</v>
      </c>
      <c r="E122" s="184" t="s">
        <v>3</v>
      </c>
      <c r="F122" s="185" t="s">
        <v>3127</v>
      </c>
      <c r="H122" s="186">
        <v>0.963</v>
      </c>
      <c r="L122" s="183"/>
      <c r="M122" s="187"/>
      <c r="N122" s="188"/>
      <c r="O122" s="188"/>
      <c r="P122" s="188"/>
      <c r="Q122" s="188"/>
      <c r="R122" s="188"/>
      <c r="S122" s="188"/>
      <c r="T122" s="189"/>
      <c r="AT122" s="184" t="s">
        <v>181</v>
      </c>
      <c r="AU122" s="184" t="s">
        <v>179</v>
      </c>
      <c r="AV122" s="182" t="s">
        <v>179</v>
      </c>
      <c r="AW122" s="182" t="s">
        <v>36</v>
      </c>
      <c r="AX122" s="182" t="s">
        <v>75</v>
      </c>
      <c r="AY122" s="184" t="s">
        <v>171</v>
      </c>
    </row>
    <row r="123" spans="2:51" s="190" customFormat="1" ht="12">
      <c r="B123" s="191"/>
      <c r="D123" s="176" t="s">
        <v>181</v>
      </c>
      <c r="E123" s="192" t="s">
        <v>3</v>
      </c>
      <c r="F123" s="193" t="s">
        <v>184</v>
      </c>
      <c r="H123" s="194">
        <v>0.963</v>
      </c>
      <c r="L123" s="191"/>
      <c r="M123" s="195"/>
      <c r="N123" s="196"/>
      <c r="O123" s="196"/>
      <c r="P123" s="196"/>
      <c r="Q123" s="196"/>
      <c r="R123" s="196"/>
      <c r="S123" s="196"/>
      <c r="T123" s="197"/>
      <c r="AT123" s="192" t="s">
        <v>181</v>
      </c>
      <c r="AU123" s="192" t="s">
        <v>179</v>
      </c>
      <c r="AV123" s="190" t="s">
        <v>178</v>
      </c>
      <c r="AW123" s="190" t="s">
        <v>36</v>
      </c>
      <c r="AX123" s="190" t="s">
        <v>83</v>
      </c>
      <c r="AY123" s="192" t="s">
        <v>171</v>
      </c>
    </row>
    <row r="124" spans="1:65" s="92" customFormat="1" ht="16.5" customHeight="1">
      <c r="A124" s="227"/>
      <c r="B124" s="90"/>
      <c r="C124" s="161" t="s">
        <v>9</v>
      </c>
      <c r="D124" s="161" t="s">
        <v>173</v>
      </c>
      <c r="E124" s="162" t="s">
        <v>292</v>
      </c>
      <c r="F124" s="163" t="s">
        <v>293</v>
      </c>
      <c r="G124" s="164" t="s">
        <v>176</v>
      </c>
      <c r="H124" s="165">
        <v>1.342</v>
      </c>
      <c r="I124" s="75"/>
      <c r="J124" s="166">
        <f>ROUND(I124*H124,2)</f>
        <v>0</v>
      </c>
      <c r="K124" s="163" t="s">
        <v>177</v>
      </c>
      <c r="L124" s="90"/>
      <c r="M124" s="167" t="s">
        <v>3</v>
      </c>
      <c r="N124" s="168" t="s">
        <v>47</v>
      </c>
      <c r="O124" s="169"/>
      <c r="P124" s="170">
        <f>O124*H124</f>
        <v>0</v>
      </c>
      <c r="Q124" s="170">
        <v>0.00247</v>
      </c>
      <c r="R124" s="170">
        <f>Q124*H124</f>
        <v>0.00331474</v>
      </c>
      <c r="S124" s="170">
        <v>0</v>
      </c>
      <c r="T124" s="171">
        <f>S124*H124</f>
        <v>0</v>
      </c>
      <c r="U124" s="227"/>
      <c r="V124" s="227"/>
      <c r="W124" s="227"/>
      <c r="X124" s="227"/>
      <c r="Y124" s="227"/>
      <c r="Z124" s="227"/>
      <c r="AA124" s="227"/>
      <c r="AB124" s="227"/>
      <c r="AC124" s="227"/>
      <c r="AD124" s="227"/>
      <c r="AE124" s="227"/>
      <c r="AR124" s="172" t="s">
        <v>178</v>
      </c>
      <c r="AT124" s="172" t="s">
        <v>173</v>
      </c>
      <c r="AU124" s="172" t="s">
        <v>179</v>
      </c>
      <c r="AY124" s="82" t="s">
        <v>171</v>
      </c>
      <c r="BE124" s="173">
        <f>IF(N124="základní",J124,0)</f>
        <v>0</v>
      </c>
      <c r="BF124" s="173">
        <f>IF(N124="snížená",J124,0)</f>
        <v>0</v>
      </c>
      <c r="BG124" s="173">
        <f>IF(N124="zákl. přenesená",J124,0)</f>
        <v>0</v>
      </c>
      <c r="BH124" s="173">
        <f>IF(N124="sníž. přenesená",J124,0)</f>
        <v>0</v>
      </c>
      <c r="BI124" s="173">
        <f>IF(N124="nulová",J124,0)</f>
        <v>0</v>
      </c>
      <c r="BJ124" s="82" t="s">
        <v>179</v>
      </c>
      <c r="BK124" s="173">
        <f>ROUND(I124*H124,2)</f>
        <v>0</v>
      </c>
      <c r="BL124" s="82" t="s">
        <v>178</v>
      </c>
      <c r="BM124" s="172" t="s">
        <v>3128</v>
      </c>
    </row>
    <row r="125" spans="2:51" s="182" customFormat="1" ht="12">
      <c r="B125" s="183"/>
      <c r="D125" s="176" t="s">
        <v>181</v>
      </c>
      <c r="E125" s="184" t="s">
        <v>3</v>
      </c>
      <c r="F125" s="185" t="s">
        <v>3129</v>
      </c>
      <c r="H125" s="186">
        <v>1.342</v>
      </c>
      <c r="L125" s="183"/>
      <c r="M125" s="187"/>
      <c r="N125" s="188"/>
      <c r="O125" s="188"/>
      <c r="P125" s="188"/>
      <c r="Q125" s="188"/>
      <c r="R125" s="188"/>
      <c r="S125" s="188"/>
      <c r="T125" s="189"/>
      <c r="AT125" s="184" t="s">
        <v>181</v>
      </c>
      <c r="AU125" s="184" t="s">
        <v>179</v>
      </c>
      <c r="AV125" s="182" t="s">
        <v>179</v>
      </c>
      <c r="AW125" s="182" t="s">
        <v>36</v>
      </c>
      <c r="AX125" s="182" t="s">
        <v>75</v>
      </c>
      <c r="AY125" s="184" t="s">
        <v>171</v>
      </c>
    </row>
    <row r="126" spans="2:51" s="190" customFormat="1" ht="12">
      <c r="B126" s="191"/>
      <c r="D126" s="176" t="s">
        <v>181</v>
      </c>
      <c r="E126" s="192" t="s">
        <v>3</v>
      </c>
      <c r="F126" s="193" t="s">
        <v>184</v>
      </c>
      <c r="H126" s="194">
        <v>1.342</v>
      </c>
      <c r="L126" s="191"/>
      <c r="M126" s="195"/>
      <c r="N126" s="196"/>
      <c r="O126" s="196"/>
      <c r="P126" s="196"/>
      <c r="Q126" s="196"/>
      <c r="R126" s="196"/>
      <c r="S126" s="196"/>
      <c r="T126" s="197"/>
      <c r="AT126" s="192" t="s">
        <v>181</v>
      </c>
      <c r="AU126" s="192" t="s">
        <v>179</v>
      </c>
      <c r="AV126" s="190" t="s">
        <v>178</v>
      </c>
      <c r="AW126" s="190" t="s">
        <v>36</v>
      </c>
      <c r="AX126" s="190" t="s">
        <v>83</v>
      </c>
      <c r="AY126" s="192" t="s">
        <v>171</v>
      </c>
    </row>
    <row r="127" spans="1:65" s="92" customFormat="1" ht="16.5" customHeight="1">
      <c r="A127" s="227"/>
      <c r="B127" s="90"/>
      <c r="C127" s="161" t="s">
        <v>261</v>
      </c>
      <c r="D127" s="161" t="s">
        <v>173</v>
      </c>
      <c r="E127" s="162" t="s">
        <v>297</v>
      </c>
      <c r="F127" s="163" t="s">
        <v>298</v>
      </c>
      <c r="G127" s="164" t="s">
        <v>176</v>
      </c>
      <c r="H127" s="165">
        <v>1.342</v>
      </c>
      <c r="I127" s="75"/>
      <c r="J127" s="166">
        <f>ROUND(I127*H127,2)</f>
        <v>0</v>
      </c>
      <c r="K127" s="163" t="s">
        <v>177</v>
      </c>
      <c r="L127" s="90"/>
      <c r="M127" s="167" t="s">
        <v>3</v>
      </c>
      <c r="N127" s="168" t="s">
        <v>47</v>
      </c>
      <c r="O127" s="169"/>
      <c r="P127" s="170">
        <f>O127*H127</f>
        <v>0</v>
      </c>
      <c r="Q127" s="170">
        <v>0</v>
      </c>
      <c r="R127" s="170">
        <f>Q127*H127</f>
        <v>0</v>
      </c>
      <c r="S127" s="170">
        <v>0</v>
      </c>
      <c r="T127" s="171">
        <f>S127*H127</f>
        <v>0</v>
      </c>
      <c r="U127" s="227"/>
      <c r="V127" s="227"/>
      <c r="W127" s="227"/>
      <c r="X127" s="227"/>
      <c r="Y127" s="227"/>
      <c r="Z127" s="227"/>
      <c r="AA127" s="227"/>
      <c r="AB127" s="227"/>
      <c r="AC127" s="227"/>
      <c r="AD127" s="227"/>
      <c r="AE127" s="227"/>
      <c r="AR127" s="172" t="s">
        <v>178</v>
      </c>
      <c r="AT127" s="172" t="s">
        <v>173</v>
      </c>
      <c r="AU127" s="172" t="s">
        <v>179</v>
      </c>
      <c r="AY127" s="82" t="s">
        <v>171</v>
      </c>
      <c r="BE127" s="173">
        <f>IF(N127="základní",J127,0)</f>
        <v>0</v>
      </c>
      <c r="BF127" s="173">
        <f>IF(N127="snížená",J127,0)</f>
        <v>0</v>
      </c>
      <c r="BG127" s="173">
        <f>IF(N127="zákl. přenesená",J127,0)</f>
        <v>0</v>
      </c>
      <c r="BH127" s="173">
        <f>IF(N127="sníž. přenesená",J127,0)</f>
        <v>0</v>
      </c>
      <c r="BI127" s="173">
        <f>IF(N127="nulová",J127,0)</f>
        <v>0</v>
      </c>
      <c r="BJ127" s="82" t="s">
        <v>179</v>
      </c>
      <c r="BK127" s="173">
        <f>ROUND(I127*H127,2)</f>
        <v>0</v>
      </c>
      <c r="BL127" s="82" t="s">
        <v>178</v>
      </c>
      <c r="BM127" s="172" t="s">
        <v>3130</v>
      </c>
    </row>
    <row r="128" spans="1:65" s="92" customFormat="1" ht="16.5" customHeight="1">
      <c r="A128" s="227"/>
      <c r="B128" s="90"/>
      <c r="C128" s="161" t="s">
        <v>265</v>
      </c>
      <c r="D128" s="161" t="s">
        <v>173</v>
      </c>
      <c r="E128" s="162" t="s">
        <v>301</v>
      </c>
      <c r="F128" s="163" t="s">
        <v>302</v>
      </c>
      <c r="G128" s="164" t="s">
        <v>222</v>
      </c>
      <c r="H128" s="165">
        <v>0.015</v>
      </c>
      <c r="I128" s="75"/>
      <c r="J128" s="166">
        <f>ROUND(I128*H128,2)</f>
        <v>0</v>
      </c>
      <c r="K128" s="163" t="s">
        <v>177</v>
      </c>
      <c r="L128" s="90"/>
      <c r="M128" s="167" t="s">
        <v>3</v>
      </c>
      <c r="N128" s="168" t="s">
        <v>47</v>
      </c>
      <c r="O128" s="169"/>
      <c r="P128" s="170">
        <f>O128*H128</f>
        <v>0</v>
      </c>
      <c r="Q128" s="170">
        <v>1.06277</v>
      </c>
      <c r="R128" s="170">
        <f>Q128*H128</f>
        <v>0.01594155</v>
      </c>
      <c r="S128" s="170">
        <v>0</v>
      </c>
      <c r="T128" s="171">
        <f>S128*H128</f>
        <v>0</v>
      </c>
      <c r="U128" s="227"/>
      <c r="V128" s="227"/>
      <c r="W128" s="227"/>
      <c r="X128" s="227"/>
      <c r="Y128" s="227"/>
      <c r="Z128" s="227"/>
      <c r="AA128" s="227"/>
      <c r="AB128" s="227"/>
      <c r="AC128" s="227"/>
      <c r="AD128" s="227"/>
      <c r="AE128" s="227"/>
      <c r="AR128" s="172" t="s">
        <v>178</v>
      </c>
      <c r="AT128" s="172" t="s">
        <v>173</v>
      </c>
      <c r="AU128" s="172" t="s">
        <v>179</v>
      </c>
      <c r="AY128" s="82" t="s">
        <v>171</v>
      </c>
      <c r="BE128" s="173">
        <f>IF(N128="základní",J128,0)</f>
        <v>0</v>
      </c>
      <c r="BF128" s="173">
        <f>IF(N128="snížená",J128,0)</f>
        <v>0</v>
      </c>
      <c r="BG128" s="173">
        <f>IF(N128="zákl. přenesená",J128,0)</f>
        <v>0</v>
      </c>
      <c r="BH128" s="173">
        <f>IF(N128="sníž. přenesená",J128,0)</f>
        <v>0</v>
      </c>
      <c r="BI128" s="173">
        <f>IF(N128="nulová",J128,0)</f>
        <v>0</v>
      </c>
      <c r="BJ128" s="82" t="s">
        <v>179</v>
      </c>
      <c r="BK128" s="173">
        <f>ROUND(I128*H128,2)</f>
        <v>0</v>
      </c>
      <c r="BL128" s="82" t="s">
        <v>178</v>
      </c>
      <c r="BM128" s="172" t="s">
        <v>3131</v>
      </c>
    </row>
    <row r="129" spans="2:51" s="182" customFormat="1" ht="12">
      <c r="B129" s="183"/>
      <c r="D129" s="176" t="s">
        <v>181</v>
      </c>
      <c r="E129" s="184" t="s">
        <v>3</v>
      </c>
      <c r="F129" s="185" t="s">
        <v>3132</v>
      </c>
      <c r="H129" s="186">
        <v>0.015</v>
      </c>
      <c r="L129" s="183"/>
      <c r="M129" s="187"/>
      <c r="N129" s="188"/>
      <c r="O129" s="188"/>
      <c r="P129" s="188"/>
      <c r="Q129" s="188"/>
      <c r="R129" s="188"/>
      <c r="S129" s="188"/>
      <c r="T129" s="189"/>
      <c r="AT129" s="184" t="s">
        <v>181</v>
      </c>
      <c r="AU129" s="184" t="s">
        <v>179</v>
      </c>
      <c r="AV129" s="182" t="s">
        <v>179</v>
      </c>
      <c r="AW129" s="182" t="s">
        <v>36</v>
      </c>
      <c r="AX129" s="182" t="s">
        <v>75</v>
      </c>
      <c r="AY129" s="184" t="s">
        <v>171</v>
      </c>
    </row>
    <row r="130" spans="2:51" s="190" customFormat="1" ht="12">
      <c r="B130" s="191"/>
      <c r="D130" s="176" t="s">
        <v>181</v>
      </c>
      <c r="E130" s="192" t="s">
        <v>3</v>
      </c>
      <c r="F130" s="193" t="s">
        <v>184</v>
      </c>
      <c r="H130" s="194">
        <v>0.015</v>
      </c>
      <c r="L130" s="191"/>
      <c r="M130" s="195"/>
      <c r="N130" s="196"/>
      <c r="O130" s="196"/>
      <c r="P130" s="196"/>
      <c r="Q130" s="196"/>
      <c r="R130" s="196"/>
      <c r="S130" s="196"/>
      <c r="T130" s="197"/>
      <c r="AT130" s="192" t="s">
        <v>181</v>
      </c>
      <c r="AU130" s="192" t="s">
        <v>179</v>
      </c>
      <c r="AV130" s="190" t="s">
        <v>178</v>
      </c>
      <c r="AW130" s="190" t="s">
        <v>36</v>
      </c>
      <c r="AX130" s="190" t="s">
        <v>83</v>
      </c>
      <c r="AY130" s="192" t="s">
        <v>171</v>
      </c>
    </row>
    <row r="131" spans="1:65" s="92" customFormat="1" ht="16.5" customHeight="1">
      <c r="A131" s="227"/>
      <c r="B131" s="90"/>
      <c r="C131" s="161" t="s">
        <v>269</v>
      </c>
      <c r="D131" s="161" t="s">
        <v>173</v>
      </c>
      <c r="E131" s="162" t="s">
        <v>306</v>
      </c>
      <c r="F131" s="163" t="s">
        <v>307</v>
      </c>
      <c r="G131" s="164" t="s">
        <v>187</v>
      </c>
      <c r="H131" s="165">
        <v>4.025</v>
      </c>
      <c r="I131" s="75"/>
      <c r="J131" s="166">
        <f>ROUND(I131*H131,2)</f>
        <v>0</v>
      </c>
      <c r="K131" s="163" t="s">
        <v>177</v>
      </c>
      <c r="L131" s="90"/>
      <c r="M131" s="167" t="s">
        <v>3</v>
      </c>
      <c r="N131" s="168" t="s">
        <v>47</v>
      </c>
      <c r="O131" s="169"/>
      <c r="P131" s="170">
        <f>O131*H131</f>
        <v>0</v>
      </c>
      <c r="Q131" s="170">
        <v>2.25634</v>
      </c>
      <c r="R131" s="170">
        <f>Q131*H131</f>
        <v>9.0817685</v>
      </c>
      <c r="S131" s="170">
        <v>0</v>
      </c>
      <c r="T131" s="171">
        <f>S131*H131</f>
        <v>0</v>
      </c>
      <c r="U131" s="227"/>
      <c r="V131" s="227"/>
      <c r="W131" s="227"/>
      <c r="X131" s="227"/>
      <c r="Y131" s="227"/>
      <c r="Z131" s="227"/>
      <c r="AA131" s="227"/>
      <c r="AB131" s="227"/>
      <c r="AC131" s="227"/>
      <c r="AD131" s="227"/>
      <c r="AE131" s="227"/>
      <c r="AR131" s="172" t="s">
        <v>178</v>
      </c>
      <c r="AT131" s="172" t="s">
        <v>173</v>
      </c>
      <c r="AU131" s="172" t="s">
        <v>179</v>
      </c>
      <c r="AY131" s="82" t="s">
        <v>171</v>
      </c>
      <c r="BE131" s="173">
        <f>IF(N131="základní",J131,0)</f>
        <v>0</v>
      </c>
      <c r="BF131" s="173">
        <f>IF(N131="snížená",J131,0)</f>
        <v>0</v>
      </c>
      <c r="BG131" s="173">
        <f>IF(N131="zákl. přenesená",J131,0)</f>
        <v>0</v>
      </c>
      <c r="BH131" s="173">
        <f>IF(N131="sníž. přenesená",J131,0)</f>
        <v>0</v>
      </c>
      <c r="BI131" s="173">
        <f>IF(N131="nulová",J131,0)</f>
        <v>0</v>
      </c>
      <c r="BJ131" s="82" t="s">
        <v>179</v>
      </c>
      <c r="BK131" s="173">
        <f>ROUND(I131*H131,2)</f>
        <v>0</v>
      </c>
      <c r="BL131" s="82" t="s">
        <v>178</v>
      </c>
      <c r="BM131" s="172" t="s">
        <v>3133</v>
      </c>
    </row>
    <row r="132" spans="2:51" s="182" customFormat="1" ht="12">
      <c r="B132" s="183"/>
      <c r="D132" s="176" t="s">
        <v>181</v>
      </c>
      <c r="E132" s="184" t="s">
        <v>3</v>
      </c>
      <c r="F132" s="185" t="s">
        <v>3134</v>
      </c>
      <c r="H132" s="186">
        <v>4.025</v>
      </c>
      <c r="L132" s="183"/>
      <c r="M132" s="187"/>
      <c r="N132" s="188"/>
      <c r="O132" s="188"/>
      <c r="P132" s="188"/>
      <c r="Q132" s="188"/>
      <c r="R132" s="188"/>
      <c r="S132" s="188"/>
      <c r="T132" s="189"/>
      <c r="AT132" s="184" t="s">
        <v>181</v>
      </c>
      <c r="AU132" s="184" t="s">
        <v>179</v>
      </c>
      <c r="AV132" s="182" t="s">
        <v>179</v>
      </c>
      <c r="AW132" s="182" t="s">
        <v>36</v>
      </c>
      <c r="AX132" s="182" t="s">
        <v>75</v>
      </c>
      <c r="AY132" s="184" t="s">
        <v>171</v>
      </c>
    </row>
    <row r="133" spans="2:51" s="190" customFormat="1" ht="12">
      <c r="B133" s="191"/>
      <c r="D133" s="176" t="s">
        <v>181</v>
      </c>
      <c r="E133" s="192" t="s">
        <v>3</v>
      </c>
      <c r="F133" s="193" t="s">
        <v>184</v>
      </c>
      <c r="H133" s="194">
        <v>4.025</v>
      </c>
      <c r="L133" s="191"/>
      <c r="M133" s="195"/>
      <c r="N133" s="196"/>
      <c r="O133" s="196"/>
      <c r="P133" s="196"/>
      <c r="Q133" s="196"/>
      <c r="R133" s="196"/>
      <c r="S133" s="196"/>
      <c r="T133" s="197"/>
      <c r="AT133" s="192" t="s">
        <v>181</v>
      </c>
      <c r="AU133" s="192" t="s">
        <v>179</v>
      </c>
      <c r="AV133" s="190" t="s">
        <v>178</v>
      </c>
      <c r="AW133" s="190" t="s">
        <v>36</v>
      </c>
      <c r="AX133" s="190" t="s">
        <v>83</v>
      </c>
      <c r="AY133" s="192" t="s">
        <v>171</v>
      </c>
    </row>
    <row r="134" spans="1:65" s="92" customFormat="1" ht="16.5" customHeight="1">
      <c r="A134" s="227"/>
      <c r="B134" s="90"/>
      <c r="C134" s="161" t="s">
        <v>274</v>
      </c>
      <c r="D134" s="161" t="s">
        <v>173</v>
      </c>
      <c r="E134" s="162" t="s">
        <v>315</v>
      </c>
      <c r="F134" s="163" t="s">
        <v>316</v>
      </c>
      <c r="G134" s="164" t="s">
        <v>176</v>
      </c>
      <c r="H134" s="165">
        <v>13.416</v>
      </c>
      <c r="I134" s="75"/>
      <c r="J134" s="166">
        <f>ROUND(I134*H134,2)</f>
        <v>0</v>
      </c>
      <c r="K134" s="163" t="s">
        <v>177</v>
      </c>
      <c r="L134" s="90"/>
      <c r="M134" s="167" t="s">
        <v>3</v>
      </c>
      <c r="N134" s="168" t="s">
        <v>47</v>
      </c>
      <c r="O134" s="169"/>
      <c r="P134" s="170">
        <f>O134*H134</f>
        <v>0</v>
      </c>
      <c r="Q134" s="170">
        <v>0.00269</v>
      </c>
      <c r="R134" s="170">
        <f>Q134*H134</f>
        <v>0.03608904</v>
      </c>
      <c r="S134" s="170">
        <v>0</v>
      </c>
      <c r="T134" s="171">
        <f>S134*H134</f>
        <v>0</v>
      </c>
      <c r="U134" s="227"/>
      <c r="V134" s="227"/>
      <c r="W134" s="227"/>
      <c r="X134" s="227"/>
      <c r="Y134" s="227"/>
      <c r="Z134" s="227"/>
      <c r="AA134" s="227"/>
      <c r="AB134" s="227"/>
      <c r="AC134" s="227"/>
      <c r="AD134" s="227"/>
      <c r="AE134" s="227"/>
      <c r="AR134" s="172" t="s">
        <v>178</v>
      </c>
      <c r="AT134" s="172" t="s">
        <v>173</v>
      </c>
      <c r="AU134" s="172" t="s">
        <v>179</v>
      </c>
      <c r="AY134" s="82" t="s">
        <v>171</v>
      </c>
      <c r="BE134" s="173">
        <f>IF(N134="základní",J134,0)</f>
        <v>0</v>
      </c>
      <c r="BF134" s="173">
        <f>IF(N134="snížená",J134,0)</f>
        <v>0</v>
      </c>
      <c r="BG134" s="173">
        <f>IF(N134="zákl. přenesená",J134,0)</f>
        <v>0</v>
      </c>
      <c r="BH134" s="173">
        <f>IF(N134="sníž. přenesená",J134,0)</f>
        <v>0</v>
      </c>
      <c r="BI134" s="173">
        <f>IF(N134="nulová",J134,0)</f>
        <v>0</v>
      </c>
      <c r="BJ134" s="82" t="s">
        <v>179</v>
      </c>
      <c r="BK134" s="173">
        <f>ROUND(I134*H134,2)</f>
        <v>0</v>
      </c>
      <c r="BL134" s="82" t="s">
        <v>178</v>
      </c>
      <c r="BM134" s="172" t="s">
        <v>3135</v>
      </c>
    </row>
    <row r="135" spans="2:51" s="182" customFormat="1" ht="12">
      <c r="B135" s="183"/>
      <c r="D135" s="176" t="s">
        <v>181</v>
      </c>
      <c r="E135" s="184" t="s">
        <v>3</v>
      </c>
      <c r="F135" s="185" t="s">
        <v>3136</v>
      </c>
      <c r="H135" s="186">
        <v>13.416</v>
      </c>
      <c r="L135" s="183"/>
      <c r="M135" s="187"/>
      <c r="N135" s="188"/>
      <c r="O135" s="188"/>
      <c r="P135" s="188"/>
      <c r="Q135" s="188"/>
      <c r="R135" s="188"/>
      <c r="S135" s="188"/>
      <c r="T135" s="189"/>
      <c r="AT135" s="184" t="s">
        <v>181</v>
      </c>
      <c r="AU135" s="184" t="s">
        <v>179</v>
      </c>
      <c r="AV135" s="182" t="s">
        <v>179</v>
      </c>
      <c r="AW135" s="182" t="s">
        <v>36</v>
      </c>
      <c r="AX135" s="182" t="s">
        <v>75</v>
      </c>
      <c r="AY135" s="184" t="s">
        <v>171</v>
      </c>
    </row>
    <row r="136" spans="2:51" s="190" customFormat="1" ht="12">
      <c r="B136" s="191"/>
      <c r="D136" s="176" t="s">
        <v>181</v>
      </c>
      <c r="E136" s="192" t="s">
        <v>3</v>
      </c>
      <c r="F136" s="193" t="s">
        <v>184</v>
      </c>
      <c r="H136" s="194">
        <v>13.416</v>
      </c>
      <c r="L136" s="191"/>
      <c r="M136" s="195"/>
      <c r="N136" s="196"/>
      <c r="O136" s="196"/>
      <c r="P136" s="196"/>
      <c r="Q136" s="196"/>
      <c r="R136" s="196"/>
      <c r="S136" s="196"/>
      <c r="T136" s="197"/>
      <c r="AT136" s="192" t="s">
        <v>181</v>
      </c>
      <c r="AU136" s="192" t="s">
        <v>179</v>
      </c>
      <c r="AV136" s="190" t="s">
        <v>178</v>
      </c>
      <c r="AW136" s="190" t="s">
        <v>36</v>
      </c>
      <c r="AX136" s="190" t="s">
        <v>83</v>
      </c>
      <c r="AY136" s="192" t="s">
        <v>171</v>
      </c>
    </row>
    <row r="137" spans="1:65" s="92" customFormat="1" ht="16.5" customHeight="1">
      <c r="A137" s="227"/>
      <c r="B137" s="90"/>
      <c r="C137" s="161" t="s">
        <v>277</v>
      </c>
      <c r="D137" s="161" t="s">
        <v>173</v>
      </c>
      <c r="E137" s="162" t="s">
        <v>324</v>
      </c>
      <c r="F137" s="163" t="s">
        <v>325</v>
      </c>
      <c r="G137" s="164" t="s">
        <v>176</v>
      </c>
      <c r="H137" s="165">
        <v>13.416</v>
      </c>
      <c r="I137" s="75"/>
      <c r="J137" s="166">
        <f>ROUND(I137*H137,2)</f>
        <v>0</v>
      </c>
      <c r="K137" s="163" t="s">
        <v>177</v>
      </c>
      <c r="L137" s="90"/>
      <c r="M137" s="167" t="s">
        <v>3</v>
      </c>
      <c r="N137" s="168" t="s">
        <v>47</v>
      </c>
      <c r="O137" s="169"/>
      <c r="P137" s="170">
        <f>O137*H137</f>
        <v>0</v>
      </c>
      <c r="Q137" s="170">
        <v>0</v>
      </c>
      <c r="R137" s="170">
        <f>Q137*H137</f>
        <v>0</v>
      </c>
      <c r="S137" s="170">
        <v>0</v>
      </c>
      <c r="T137" s="171">
        <f>S137*H137</f>
        <v>0</v>
      </c>
      <c r="U137" s="227"/>
      <c r="V137" s="227"/>
      <c r="W137" s="227"/>
      <c r="X137" s="227"/>
      <c r="Y137" s="227"/>
      <c r="Z137" s="227"/>
      <c r="AA137" s="227"/>
      <c r="AB137" s="227"/>
      <c r="AC137" s="227"/>
      <c r="AD137" s="227"/>
      <c r="AE137" s="227"/>
      <c r="AR137" s="172" t="s">
        <v>178</v>
      </c>
      <c r="AT137" s="172" t="s">
        <v>173</v>
      </c>
      <c r="AU137" s="172" t="s">
        <v>179</v>
      </c>
      <c r="AY137" s="82" t="s">
        <v>171</v>
      </c>
      <c r="BE137" s="173">
        <f>IF(N137="základní",J137,0)</f>
        <v>0</v>
      </c>
      <c r="BF137" s="173">
        <f>IF(N137="snížená",J137,0)</f>
        <v>0</v>
      </c>
      <c r="BG137" s="173">
        <f>IF(N137="zákl. přenesená",J137,0)</f>
        <v>0</v>
      </c>
      <c r="BH137" s="173">
        <f>IF(N137="sníž. přenesená",J137,0)</f>
        <v>0</v>
      </c>
      <c r="BI137" s="173">
        <f>IF(N137="nulová",J137,0)</f>
        <v>0</v>
      </c>
      <c r="BJ137" s="82" t="s">
        <v>179</v>
      </c>
      <c r="BK137" s="173">
        <f>ROUND(I137*H137,2)</f>
        <v>0</v>
      </c>
      <c r="BL137" s="82" t="s">
        <v>178</v>
      </c>
      <c r="BM137" s="172" t="s">
        <v>3137</v>
      </c>
    </row>
    <row r="138" spans="1:65" s="92" customFormat="1" ht="24">
      <c r="A138" s="227"/>
      <c r="B138" s="90"/>
      <c r="C138" s="161" t="s">
        <v>8</v>
      </c>
      <c r="D138" s="161" t="s">
        <v>173</v>
      </c>
      <c r="E138" s="162" t="s">
        <v>328</v>
      </c>
      <c r="F138" s="163" t="s">
        <v>329</v>
      </c>
      <c r="G138" s="164" t="s">
        <v>176</v>
      </c>
      <c r="H138" s="165">
        <v>6.708</v>
      </c>
      <c r="I138" s="75"/>
      <c r="J138" s="166">
        <f>ROUND(I138*H138,2)</f>
        <v>0</v>
      </c>
      <c r="K138" s="163" t="s">
        <v>177</v>
      </c>
      <c r="L138" s="90"/>
      <c r="M138" s="167" t="s">
        <v>3</v>
      </c>
      <c r="N138" s="168" t="s">
        <v>47</v>
      </c>
      <c r="O138" s="169"/>
      <c r="P138" s="170">
        <f>O138*H138</f>
        <v>0</v>
      </c>
      <c r="Q138" s="170">
        <v>0.71546</v>
      </c>
      <c r="R138" s="170">
        <f>Q138*H138</f>
        <v>4.79930568</v>
      </c>
      <c r="S138" s="170">
        <v>0</v>
      </c>
      <c r="T138" s="171">
        <f>S138*H138</f>
        <v>0</v>
      </c>
      <c r="U138" s="227"/>
      <c r="V138" s="227"/>
      <c r="W138" s="227"/>
      <c r="X138" s="227"/>
      <c r="Y138" s="227"/>
      <c r="Z138" s="227"/>
      <c r="AA138" s="227"/>
      <c r="AB138" s="227"/>
      <c r="AC138" s="227"/>
      <c r="AD138" s="227"/>
      <c r="AE138" s="227"/>
      <c r="AR138" s="172" t="s">
        <v>178</v>
      </c>
      <c r="AT138" s="172" t="s">
        <v>173</v>
      </c>
      <c r="AU138" s="172" t="s">
        <v>179</v>
      </c>
      <c r="AY138" s="82" t="s">
        <v>171</v>
      </c>
      <c r="BE138" s="173">
        <f>IF(N138="základní",J138,0)</f>
        <v>0</v>
      </c>
      <c r="BF138" s="173">
        <f>IF(N138="snížená",J138,0)</f>
        <v>0</v>
      </c>
      <c r="BG138" s="173">
        <f>IF(N138="zákl. přenesená",J138,0)</f>
        <v>0</v>
      </c>
      <c r="BH138" s="173">
        <f>IF(N138="sníž. přenesená",J138,0)</f>
        <v>0</v>
      </c>
      <c r="BI138" s="173">
        <f>IF(N138="nulová",J138,0)</f>
        <v>0</v>
      </c>
      <c r="BJ138" s="82" t="s">
        <v>179</v>
      </c>
      <c r="BK138" s="173">
        <f>ROUND(I138*H138,2)</f>
        <v>0</v>
      </c>
      <c r="BL138" s="82" t="s">
        <v>178</v>
      </c>
      <c r="BM138" s="172" t="s">
        <v>3138</v>
      </c>
    </row>
    <row r="139" spans="2:51" s="182" customFormat="1" ht="12">
      <c r="B139" s="183"/>
      <c r="D139" s="176" t="s">
        <v>181</v>
      </c>
      <c r="E139" s="184" t="s">
        <v>3</v>
      </c>
      <c r="F139" s="185" t="s">
        <v>3139</v>
      </c>
      <c r="H139" s="186">
        <v>6.708</v>
      </c>
      <c r="L139" s="183"/>
      <c r="M139" s="187"/>
      <c r="N139" s="188"/>
      <c r="O139" s="188"/>
      <c r="P139" s="188"/>
      <c r="Q139" s="188"/>
      <c r="R139" s="188"/>
      <c r="S139" s="188"/>
      <c r="T139" s="189"/>
      <c r="AT139" s="184" t="s">
        <v>181</v>
      </c>
      <c r="AU139" s="184" t="s">
        <v>179</v>
      </c>
      <c r="AV139" s="182" t="s">
        <v>179</v>
      </c>
      <c r="AW139" s="182" t="s">
        <v>36</v>
      </c>
      <c r="AX139" s="182" t="s">
        <v>75</v>
      </c>
      <c r="AY139" s="184" t="s">
        <v>171</v>
      </c>
    </row>
    <row r="140" spans="2:51" s="190" customFormat="1" ht="12">
      <c r="B140" s="191"/>
      <c r="D140" s="176" t="s">
        <v>181</v>
      </c>
      <c r="E140" s="192" t="s">
        <v>3</v>
      </c>
      <c r="F140" s="193" t="s">
        <v>184</v>
      </c>
      <c r="H140" s="194">
        <v>6.708</v>
      </c>
      <c r="L140" s="191"/>
      <c r="M140" s="195"/>
      <c r="N140" s="196"/>
      <c r="O140" s="196"/>
      <c r="P140" s="196"/>
      <c r="Q140" s="196"/>
      <c r="R140" s="196"/>
      <c r="S140" s="196"/>
      <c r="T140" s="197"/>
      <c r="AT140" s="192" t="s">
        <v>181</v>
      </c>
      <c r="AU140" s="192" t="s">
        <v>179</v>
      </c>
      <c r="AV140" s="190" t="s">
        <v>178</v>
      </c>
      <c r="AW140" s="190" t="s">
        <v>36</v>
      </c>
      <c r="AX140" s="190" t="s">
        <v>83</v>
      </c>
      <c r="AY140" s="192" t="s">
        <v>171</v>
      </c>
    </row>
    <row r="141" spans="1:65" s="92" customFormat="1" ht="33" customHeight="1">
      <c r="A141" s="227"/>
      <c r="B141" s="90"/>
      <c r="C141" s="161" t="s">
        <v>286</v>
      </c>
      <c r="D141" s="161" t="s">
        <v>173</v>
      </c>
      <c r="E141" s="162" t="s">
        <v>339</v>
      </c>
      <c r="F141" s="163" t="s">
        <v>340</v>
      </c>
      <c r="G141" s="164" t="s">
        <v>222</v>
      </c>
      <c r="H141" s="165">
        <v>0.096</v>
      </c>
      <c r="I141" s="75"/>
      <c r="J141" s="166">
        <f>ROUND(I141*H141,2)</f>
        <v>0</v>
      </c>
      <c r="K141" s="163" t="s">
        <v>177</v>
      </c>
      <c r="L141" s="90"/>
      <c r="M141" s="167" t="s">
        <v>3</v>
      </c>
      <c r="N141" s="168" t="s">
        <v>47</v>
      </c>
      <c r="O141" s="169"/>
      <c r="P141" s="170">
        <f>O141*H141</f>
        <v>0</v>
      </c>
      <c r="Q141" s="170">
        <v>1.05871</v>
      </c>
      <c r="R141" s="170">
        <f>Q141*H141</f>
        <v>0.10163616</v>
      </c>
      <c r="S141" s="170">
        <v>0</v>
      </c>
      <c r="T141" s="171">
        <f>S141*H141</f>
        <v>0</v>
      </c>
      <c r="U141" s="227"/>
      <c r="V141" s="227"/>
      <c r="W141" s="227"/>
      <c r="X141" s="227"/>
      <c r="Y141" s="227"/>
      <c r="Z141" s="227"/>
      <c r="AA141" s="227"/>
      <c r="AB141" s="227"/>
      <c r="AC141" s="227"/>
      <c r="AD141" s="227"/>
      <c r="AE141" s="227"/>
      <c r="AR141" s="172" t="s">
        <v>178</v>
      </c>
      <c r="AT141" s="172" t="s">
        <v>173</v>
      </c>
      <c r="AU141" s="172" t="s">
        <v>179</v>
      </c>
      <c r="AY141" s="82" t="s">
        <v>171</v>
      </c>
      <c r="BE141" s="173">
        <f>IF(N141="základní",J141,0)</f>
        <v>0</v>
      </c>
      <c r="BF141" s="173">
        <f>IF(N141="snížená",J141,0)</f>
        <v>0</v>
      </c>
      <c r="BG141" s="173">
        <f>IF(N141="zákl. přenesená",J141,0)</f>
        <v>0</v>
      </c>
      <c r="BH141" s="173">
        <f>IF(N141="sníž. přenesená",J141,0)</f>
        <v>0</v>
      </c>
      <c r="BI141" s="173">
        <f>IF(N141="nulová",J141,0)</f>
        <v>0</v>
      </c>
      <c r="BJ141" s="82" t="s">
        <v>179</v>
      </c>
      <c r="BK141" s="173">
        <f>ROUND(I141*H141,2)</f>
        <v>0</v>
      </c>
      <c r="BL141" s="82" t="s">
        <v>178</v>
      </c>
      <c r="BM141" s="172" t="s">
        <v>3140</v>
      </c>
    </row>
    <row r="142" spans="2:51" s="182" customFormat="1" ht="12">
      <c r="B142" s="183"/>
      <c r="D142" s="176" t="s">
        <v>181</v>
      </c>
      <c r="E142" s="184" t="s">
        <v>3</v>
      </c>
      <c r="F142" s="185" t="s">
        <v>3141</v>
      </c>
      <c r="H142" s="186">
        <v>0.096</v>
      </c>
      <c r="L142" s="183"/>
      <c r="M142" s="187"/>
      <c r="N142" s="188"/>
      <c r="O142" s="188"/>
      <c r="P142" s="188"/>
      <c r="Q142" s="188"/>
      <c r="R142" s="188"/>
      <c r="S142" s="188"/>
      <c r="T142" s="189"/>
      <c r="AT142" s="184" t="s">
        <v>181</v>
      </c>
      <c r="AU142" s="184" t="s">
        <v>179</v>
      </c>
      <c r="AV142" s="182" t="s">
        <v>179</v>
      </c>
      <c r="AW142" s="182" t="s">
        <v>36</v>
      </c>
      <c r="AX142" s="182" t="s">
        <v>75</v>
      </c>
      <c r="AY142" s="184" t="s">
        <v>171</v>
      </c>
    </row>
    <row r="143" spans="2:51" s="190" customFormat="1" ht="12">
      <c r="B143" s="191"/>
      <c r="D143" s="176" t="s">
        <v>181</v>
      </c>
      <c r="E143" s="192" t="s">
        <v>3</v>
      </c>
      <c r="F143" s="193" t="s">
        <v>184</v>
      </c>
      <c r="H143" s="194">
        <v>0.096</v>
      </c>
      <c r="L143" s="191"/>
      <c r="M143" s="195"/>
      <c r="N143" s="196"/>
      <c r="O143" s="196"/>
      <c r="P143" s="196"/>
      <c r="Q143" s="196"/>
      <c r="R143" s="196"/>
      <c r="S143" s="196"/>
      <c r="T143" s="197"/>
      <c r="AT143" s="192" t="s">
        <v>181</v>
      </c>
      <c r="AU143" s="192" t="s">
        <v>179</v>
      </c>
      <c r="AV143" s="190" t="s">
        <v>178</v>
      </c>
      <c r="AW143" s="190" t="s">
        <v>36</v>
      </c>
      <c r="AX143" s="190" t="s">
        <v>83</v>
      </c>
      <c r="AY143" s="192" t="s">
        <v>171</v>
      </c>
    </row>
    <row r="144" spans="2:63" s="148" customFormat="1" ht="22.9" customHeight="1">
      <c r="B144" s="149"/>
      <c r="D144" s="150" t="s">
        <v>74</v>
      </c>
      <c r="E144" s="159" t="s">
        <v>193</v>
      </c>
      <c r="F144" s="159" t="s">
        <v>345</v>
      </c>
      <c r="J144" s="160">
        <f>BK144</f>
        <v>0</v>
      </c>
      <c r="L144" s="149"/>
      <c r="M144" s="153"/>
      <c r="N144" s="154"/>
      <c r="O144" s="154"/>
      <c r="P144" s="155">
        <f>SUM(P145:P147)</f>
        <v>0</v>
      </c>
      <c r="Q144" s="154"/>
      <c r="R144" s="155">
        <f>SUM(R145:R147)</f>
        <v>1.57258108</v>
      </c>
      <c r="S144" s="154"/>
      <c r="T144" s="156">
        <f>SUM(T145:T147)</f>
        <v>0</v>
      </c>
      <c r="AR144" s="150" t="s">
        <v>83</v>
      </c>
      <c r="AT144" s="157" t="s">
        <v>74</v>
      </c>
      <c r="AU144" s="157" t="s">
        <v>83</v>
      </c>
      <c r="AY144" s="150" t="s">
        <v>171</v>
      </c>
      <c r="BK144" s="158">
        <f>SUM(BK145:BK147)</f>
        <v>0</v>
      </c>
    </row>
    <row r="145" spans="1:65" s="92" customFormat="1" ht="24">
      <c r="A145" s="227"/>
      <c r="B145" s="90"/>
      <c r="C145" s="161" t="s">
        <v>291</v>
      </c>
      <c r="D145" s="161" t="s">
        <v>173</v>
      </c>
      <c r="E145" s="162" t="s">
        <v>347</v>
      </c>
      <c r="F145" s="163" t="s">
        <v>348</v>
      </c>
      <c r="G145" s="164" t="s">
        <v>176</v>
      </c>
      <c r="H145" s="165">
        <v>2.198</v>
      </c>
      <c r="I145" s="75"/>
      <c r="J145" s="166">
        <f>ROUND(I145*H145,2)</f>
        <v>0</v>
      </c>
      <c r="K145" s="163" t="s">
        <v>177</v>
      </c>
      <c r="L145" s="90"/>
      <c r="M145" s="167" t="s">
        <v>3</v>
      </c>
      <c r="N145" s="168" t="s">
        <v>47</v>
      </c>
      <c r="O145" s="169"/>
      <c r="P145" s="170">
        <f>O145*H145</f>
        <v>0</v>
      </c>
      <c r="Q145" s="170">
        <v>0.71546</v>
      </c>
      <c r="R145" s="170">
        <f>Q145*H145</f>
        <v>1.57258108</v>
      </c>
      <c r="S145" s="170">
        <v>0</v>
      </c>
      <c r="T145" s="171">
        <f>S145*H145</f>
        <v>0</v>
      </c>
      <c r="U145" s="227"/>
      <c r="V145" s="227"/>
      <c r="W145" s="227"/>
      <c r="X145" s="227"/>
      <c r="Y145" s="227"/>
      <c r="Z145" s="227"/>
      <c r="AA145" s="227"/>
      <c r="AB145" s="227"/>
      <c r="AC145" s="227"/>
      <c r="AD145" s="227"/>
      <c r="AE145" s="227"/>
      <c r="AR145" s="172" t="s">
        <v>178</v>
      </c>
      <c r="AT145" s="172" t="s">
        <v>173</v>
      </c>
      <c r="AU145" s="172" t="s">
        <v>179</v>
      </c>
      <c r="AY145" s="82" t="s">
        <v>171</v>
      </c>
      <c r="BE145" s="173">
        <f>IF(N145="základní",J145,0)</f>
        <v>0</v>
      </c>
      <c r="BF145" s="173">
        <f>IF(N145="snížená",J145,0)</f>
        <v>0</v>
      </c>
      <c r="BG145" s="173">
        <f>IF(N145="zákl. přenesená",J145,0)</f>
        <v>0</v>
      </c>
      <c r="BH145" s="173">
        <f>IF(N145="sníž. přenesená",J145,0)</f>
        <v>0</v>
      </c>
      <c r="BI145" s="173">
        <f>IF(N145="nulová",J145,0)</f>
        <v>0</v>
      </c>
      <c r="BJ145" s="82" t="s">
        <v>179</v>
      </c>
      <c r="BK145" s="173">
        <f>ROUND(I145*H145,2)</f>
        <v>0</v>
      </c>
      <c r="BL145" s="82" t="s">
        <v>178</v>
      </c>
      <c r="BM145" s="172" t="s">
        <v>3142</v>
      </c>
    </row>
    <row r="146" spans="2:51" s="182" customFormat="1" ht="12">
      <c r="B146" s="183"/>
      <c r="D146" s="176" t="s">
        <v>181</v>
      </c>
      <c r="E146" s="184" t="s">
        <v>3</v>
      </c>
      <c r="F146" s="185" t="s">
        <v>3143</v>
      </c>
      <c r="H146" s="186">
        <v>2.198</v>
      </c>
      <c r="L146" s="183"/>
      <c r="M146" s="187"/>
      <c r="N146" s="188"/>
      <c r="O146" s="188"/>
      <c r="P146" s="188"/>
      <c r="Q146" s="188"/>
      <c r="R146" s="188"/>
      <c r="S146" s="188"/>
      <c r="T146" s="189"/>
      <c r="AT146" s="184" t="s">
        <v>181</v>
      </c>
      <c r="AU146" s="184" t="s">
        <v>179</v>
      </c>
      <c r="AV146" s="182" t="s">
        <v>179</v>
      </c>
      <c r="AW146" s="182" t="s">
        <v>36</v>
      </c>
      <c r="AX146" s="182" t="s">
        <v>75</v>
      </c>
      <c r="AY146" s="184" t="s">
        <v>171</v>
      </c>
    </row>
    <row r="147" spans="2:51" s="190" customFormat="1" ht="12">
      <c r="B147" s="191"/>
      <c r="D147" s="176" t="s">
        <v>181</v>
      </c>
      <c r="E147" s="192" t="s">
        <v>3</v>
      </c>
      <c r="F147" s="193" t="s">
        <v>184</v>
      </c>
      <c r="H147" s="194">
        <v>2.198</v>
      </c>
      <c r="L147" s="191"/>
      <c r="M147" s="195"/>
      <c r="N147" s="196"/>
      <c r="O147" s="196"/>
      <c r="P147" s="196"/>
      <c r="Q147" s="196"/>
      <c r="R147" s="196"/>
      <c r="S147" s="196"/>
      <c r="T147" s="197"/>
      <c r="AT147" s="192" t="s">
        <v>181</v>
      </c>
      <c r="AU147" s="192" t="s">
        <v>179</v>
      </c>
      <c r="AV147" s="190" t="s">
        <v>178</v>
      </c>
      <c r="AW147" s="190" t="s">
        <v>36</v>
      </c>
      <c r="AX147" s="190" t="s">
        <v>83</v>
      </c>
      <c r="AY147" s="192" t="s">
        <v>171</v>
      </c>
    </row>
    <row r="148" spans="2:63" s="148" customFormat="1" ht="25.9" customHeight="1">
      <c r="B148" s="149"/>
      <c r="D148" s="150" t="s">
        <v>74</v>
      </c>
      <c r="E148" s="151" t="s">
        <v>871</v>
      </c>
      <c r="F148" s="151" t="s">
        <v>872</v>
      </c>
      <c r="J148" s="152">
        <f>BK148</f>
        <v>0</v>
      </c>
      <c r="L148" s="149"/>
      <c r="M148" s="153"/>
      <c r="N148" s="154"/>
      <c r="O148" s="154"/>
      <c r="P148" s="155">
        <f>P149+P155+P160+P179</f>
        <v>0</v>
      </c>
      <c r="Q148" s="154"/>
      <c r="R148" s="155">
        <f>R149+R155+R160+R179</f>
        <v>0.947360073965</v>
      </c>
      <c r="S148" s="154"/>
      <c r="T148" s="156">
        <f>T149+T155+T160+T179</f>
        <v>0</v>
      </c>
      <c r="AR148" s="150" t="s">
        <v>179</v>
      </c>
      <c r="AT148" s="157" t="s">
        <v>74</v>
      </c>
      <c r="AU148" s="157" t="s">
        <v>75</v>
      </c>
      <c r="AY148" s="150" t="s">
        <v>171</v>
      </c>
      <c r="BK148" s="158">
        <f>BK149+BK155+BK160+BK179</f>
        <v>0</v>
      </c>
    </row>
    <row r="149" spans="2:63" s="148" customFormat="1" ht="22.9" customHeight="1">
      <c r="B149" s="149"/>
      <c r="D149" s="150" t="s">
        <v>74</v>
      </c>
      <c r="E149" s="159" t="s">
        <v>934</v>
      </c>
      <c r="F149" s="159" t="s">
        <v>935</v>
      </c>
      <c r="J149" s="160">
        <f>BK149</f>
        <v>0</v>
      </c>
      <c r="L149" s="149"/>
      <c r="M149" s="153"/>
      <c r="N149" s="154"/>
      <c r="O149" s="154"/>
      <c r="P149" s="155">
        <f>SUM(P150:P154)</f>
        <v>0</v>
      </c>
      <c r="Q149" s="154"/>
      <c r="R149" s="155">
        <f>SUM(R150:R154)</f>
        <v>0.06972556</v>
      </c>
      <c r="S149" s="154"/>
      <c r="T149" s="156">
        <f>SUM(T150:T154)</f>
        <v>0</v>
      </c>
      <c r="AR149" s="150" t="s">
        <v>179</v>
      </c>
      <c r="AT149" s="157" t="s">
        <v>74</v>
      </c>
      <c r="AU149" s="157" t="s">
        <v>83</v>
      </c>
      <c r="AY149" s="150" t="s">
        <v>171</v>
      </c>
      <c r="BK149" s="158">
        <f>SUM(BK150:BK154)</f>
        <v>0</v>
      </c>
    </row>
    <row r="150" spans="1:65" s="92" customFormat="1" ht="16.5" customHeight="1">
      <c r="A150" s="227"/>
      <c r="B150" s="90"/>
      <c r="C150" s="161" t="s">
        <v>398</v>
      </c>
      <c r="D150" s="161" t="s">
        <v>173</v>
      </c>
      <c r="E150" s="162" t="s">
        <v>945</v>
      </c>
      <c r="F150" s="163" t="s">
        <v>946</v>
      </c>
      <c r="G150" s="164" t="s">
        <v>176</v>
      </c>
      <c r="H150" s="165">
        <v>9.631</v>
      </c>
      <c r="I150" s="75"/>
      <c r="J150" s="166">
        <f>ROUND(I150*H150,2)</f>
        <v>0</v>
      </c>
      <c r="K150" s="163" t="s">
        <v>177</v>
      </c>
      <c r="L150" s="90"/>
      <c r="M150" s="167" t="s">
        <v>3</v>
      </c>
      <c r="N150" s="168" t="s">
        <v>47</v>
      </c>
      <c r="O150" s="169"/>
      <c r="P150" s="170">
        <f>O150*H150</f>
        <v>0</v>
      </c>
      <c r="Q150" s="170">
        <v>0.00088</v>
      </c>
      <c r="R150" s="170">
        <f>Q150*H150</f>
        <v>0.00847528</v>
      </c>
      <c r="S150" s="170">
        <v>0</v>
      </c>
      <c r="T150" s="171">
        <f>S150*H150</f>
        <v>0</v>
      </c>
      <c r="U150" s="227"/>
      <c r="V150" s="227"/>
      <c r="W150" s="227"/>
      <c r="X150" s="227"/>
      <c r="Y150" s="227"/>
      <c r="Z150" s="227"/>
      <c r="AA150" s="227"/>
      <c r="AB150" s="227"/>
      <c r="AC150" s="227"/>
      <c r="AD150" s="227"/>
      <c r="AE150" s="227"/>
      <c r="AR150" s="172" t="s">
        <v>261</v>
      </c>
      <c r="AT150" s="172" t="s">
        <v>173</v>
      </c>
      <c r="AU150" s="172" t="s">
        <v>179</v>
      </c>
      <c r="AY150" s="82" t="s">
        <v>171</v>
      </c>
      <c r="BE150" s="173">
        <f>IF(N150="základní",J150,0)</f>
        <v>0</v>
      </c>
      <c r="BF150" s="173">
        <f>IF(N150="snížená",J150,0)</f>
        <v>0</v>
      </c>
      <c r="BG150" s="173">
        <f>IF(N150="zákl. přenesená",J150,0)</f>
        <v>0</v>
      </c>
      <c r="BH150" s="173">
        <f>IF(N150="sníž. přenesená",J150,0)</f>
        <v>0</v>
      </c>
      <c r="BI150" s="173">
        <f>IF(N150="nulová",J150,0)</f>
        <v>0</v>
      </c>
      <c r="BJ150" s="82" t="s">
        <v>179</v>
      </c>
      <c r="BK150" s="173">
        <f>ROUND(I150*H150,2)</f>
        <v>0</v>
      </c>
      <c r="BL150" s="82" t="s">
        <v>261</v>
      </c>
      <c r="BM150" s="172" t="s">
        <v>3144</v>
      </c>
    </row>
    <row r="151" spans="2:51" s="182" customFormat="1" ht="12">
      <c r="B151" s="183"/>
      <c r="D151" s="176" t="s">
        <v>181</v>
      </c>
      <c r="E151" s="184" t="s">
        <v>3</v>
      </c>
      <c r="F151" s="185" t="s">
        <v>3122</v>
      </c>
      <c r="H151" s="186">
        <v>9.631</v>
      </c>
      <c r="L151" s="183"/>
      <c r="M151" s="187"/>
      <c r="N151" s="188"/>
      <c r="O151" s="188"/>
      <c r="P151" s="188"/>
      <c r="Q151" s="188"/>
      <c r="R151" s="188"/>
      <c r="S151" s="188"/>
      <c r="T151" s="189"/>
      <c r="AT151" s="184" t="s">
        <v>181</v>
      </c>
      <c r="AU151" s="184" t="s">
        <v>179</v>
      </c>
      <c r="AV151" s="182" t="s">
        <v>179</v>
      </c>
      <c r="AW151" s="182" t="s">
        <v>36</v>
      </c>
      <c r="AX151" s="182" t="s">
        <v>75</v>
      </c>
      <c r="AY151" s="184" t="s">
        <v>171</v>
      </c>
    </row>
    <row r="152" spans="2:51" s="190" customFormat="1" ht="12">
      <c r="B152" s="191"/>
      <c r="D152" s="176" t="s">
        <v>181</v>
      </c>
      <c r="E152" s="192" t="s">
        <v>3</v>
      </c>
      <c r="F152" s="193" t="s">
        <v>184</v>
      </c>
      <c r="H152" s="194">
        <v>9.631</v>
      </c>
      <c r="L152" s="191"/>
      <c r="M152" s="195"/>
      <c r="N152" s="196"/>
      <c r="O152" s="196"/>
      <c r="P152" s="196"/>
      <c r="Q152" s="196"/>
      <c r="R152" s="196"/>
      <c r="S152" s="196"/>
      <c r="T152" s="197"/>
      <c r="AT152" s="192" t="s">
        <v>181</v>
      </c>
      <c r="AU152" s="192" t="s">
        <v>179</v>
      </c>
      <c r="AV152" s="190" t="s">
        <v>178</v>
      </c>
      <c r="AW152" s="190" t="s">
        <v>36</v>
      </c>
      <c r="AX152" s="190" t="s">
        <v>83</v>
      </c>
      <c r="AY152" s="192" t="s">
        <v>171</v>
      </c>
    </row>
    <row r="153" spans="1:65" s="92" customFormat="1" ht="24">
      <c r="A153" s="227"/>
      <c r="B153" s="90"/>
      <c r="C153" s="198" t="s">
        <v>404</v>
      </c>
      <c r="D153" s="198" t="s">
        <v>248</v>
      </c>
      <c r="E153" s="199" t="s">
        <v>954</v>
      </c>
      <c r="F153" s="200" t="s">
        <v>955</v>
      </c>
      <c r="G153" s="201" t="s">
        <v>176</v>
      </c>
      <c r="H153" s="202">
        <v>11.076</v>
      </c>
      <c r="I153" s="78"/>
      <c r="J153" s="203">
        <f>ROUND(I153*H153,2)</f>
        <v>0</v>
      </c>
      <c r="K153" s="200" t="s">
        <v>177</v>
      </c>
      <c r="L153" s="204"/>
      <c r="M153" s="205" t="s">
        <v>3</v>
      </c>
      <c r="N153" s="206" t="s">
        <v>47</v>
      </c>
      <c r="O153" s="169"/>
      <c r="P153" s="170">
        <f>O153*H153</f>
        <v>0</v>
      </c>
      <c r="Q153" s="170">
        <v>0.00553</v>
      </c>
      <c r="R153" s="170">
        <f>Q153*H153</f>
        <v>0.061250280000000004</v>
      </c>
      <c r="S153" s="170">
        <v>0</v>
      </c>
      <c r="T153" s="171">
        <f>S153*H153</f>
        <v>0</v>
      </c>
      <c r="U153" s="227"/>
      <c r="V153" s="227"/>
      <c r="W153" s="227"/>
      <c r="X153" s="227"/>
      <c r="Y153" s="227"/>
      <c r="Z153" s="227"/>
      <c r="AA153" s="227"/>
      <c r="AB153" s="227"/>
      <c r="AC153" s="227"/>
      <c r="AD153" s="227"/>
      <c r="AE153" s="227"/>
      <c r="AR153" s="172" t="s">
        <v>353</v>
      </c>
      <c r="AT153" s="172" t="s">
        <v>248</v>
      </c>
      <c r="AU153" s="172" t="s">
        <v>179</v>
      </c>
      <c r="AY153" s="82" t="s">
        <v>171</v>
      </c>
      <c r="BE153" s="173">
        <f>IF(N153="základní",J153,0)</f>
        <v>0</v>
      </c>
      <c r="BF153" s="173">
        <f>IF(N153="snížená",J153,0)</f>
        <v>0</v>
      </c>
      <c r="BG153" s="173">
        <f>IF(N153="zákl. přenesená",J153,0)</f>
        <v>0</v>
      </c>
      <c r="BH153" s="173">
        <f>IF(N153="sníž. přenesená",J153,0)</f>
        <v>0</v>
      </c>
      <c r="BI153" s="173">
        <f>IF(N153="nulová",J153,0)</f>
        <v>0</v>
      </c>
      <c r="BJ153" s="82" t="s">
        <v>179</v>
      </c>
      <c r="BK153" s="173">
        <f>ROUND(I153*H153,2)</f>
        <v>0</v>
      </c>
      <c r="BL153" s="82" t="s">
        <v>261</v>
      </c>
      <c r="BM153" s="172" t="s">
        <v>3145</v>
      </c>
    </row>
    <row r="154" spans="2:51" s="182" customFormat="1" ht="12">
      <c r="B154" s="183"/>
      <c r="D154" s="176" t="s">
        <v>181</v>
      </c>
      <c r="F154" s="185" t="s">
        <v>3146</v>
      </c>
      <c r="H154" s="186">
        <v>11.076</v>
      </c>
      <c r="L154" s="183"/>
      <c r="M154" s="187"/>
      <c r="N154" s="188"/>
      <c r="O154" s="188"/>
      <c r="P154" s="188"/>
      <c r="Q154" s="188"/>
      <c r="R154" s="188"/>
      <c r="S154" s="188"/>
      <c r="T154" s="189"/>
      <c r="AT154" s="184" t="s">
        <v>181</v>
      </c>
      <c r="AU154" s="184" t="s">
        <v>179</v>
      </c>
      <c r="AV154" s="182" t="s">
        <v>179</v>
      </c>
      <c r="AW154" s="182" t="s">
        <v>4</v>
      </c>
      <c r="AX154" s="182" t="s">
        <v>83</v>
      </c>
      <c r="AY154" s="184" t="s">
        <v>171</v>
      </c>
    </row>
    <row r="155" spans="2:63" s="148" customFormat="1" ht="22.9" customHeight="1">
      <c r="B155" s="149"/>
      <c r="D155" s="150" t="s">
        <v>74</v>
      </c>
      <c r="E155" s="159" t="s">
        <v>990</v>
      </c>
      <c r="F155" s="159" t="s">
        <v>991</v>
      </c>
      <c r="J155" s="160">
        <f>BK155</f>
        <v>0</v>
      </c>
      <c r="L155" s="149"/>
      <c r="M155" s="153"/>
      <c r="N155" s="154"/>
      <c r="O155" s="154"/>
      <c r="P155" s="155">
        <f>SUM(P156:P159)</f>
        <v>0</v>
      </c>
      <c r="Q155" s="154"/>
      <c r="R155" s="155">
        <f>SUM(R156:R159)</f>
        <v>0.038524</v>
      </c>
      <c r="S155" s="154"/>
      <c r="T155" s="156">
        <f>SUM(T156:T159)</f>
        <v>0</v>
      </c>
      <c r="AR155" s="150" t="s">
        <v>179</v>
      </c>
      <c r="AT155" s="157" t="s">
        <v>74</v>
      </c>
      <c r="AU155" s="157" t="s">
        <v>83</v>
      </c>
      <c r="AY155" s="150" t="s">
        <v>171</v>
      </c>
      <c r="BK155" s="158">
        <f>SUM(BK156:BK159)</f>
        <v>0</v>
      </c>
    </row>
    <row r="156" spans="1:65" s="92" customFormat="1" ht="24">
      <c r="A156" s="227"/>
      <c r="B156" s="90"/>
      <c r="C156" s="161" t="s">
        <v>296</v>
      </c>
      <c r="D156" s="161" t="s">
        <v>173</v>
      </c>
      <c r="E156" s="162" t="s">
        <v>1093</v>
      </c>
      <c r="F156" s="163" t="s">
        <v>1094</v>
      </c>
      <c r="G156" s="164" t="s">
        <v>176</v>
      </c>
      <c r="H156" s="165">
        <v>9.631</v>
      </c>
      <c r="I156" s="75"/>
      <c r="J156" s="166">
        <f>ROUND(I156*H156,2)</f>
        <v>0</v>
      </c>
      <c r="K156" s="163" t="s">
        <v>177</v>
      </c>
      <c r="L156" s="90"/>
      <c r="M156" s="167" t="s">
        <v>3</v>
      </c>
      <c r="N156" s="168" t="s">
        <v>47</v>
      </c>
      <c r="O156" s="169"/>
      <c r="P156" s="170">
        <f>O156*H156</f>
        <v>0</v>
      </c>
      <c r="Q156" s="170">
        <v>0</v>
      </c>
      <c r="R156" s="170">
        <f>Q156*H156</f>
        <v>0</v>
      </c>
      <c r="S156" s="170">
        <v>0</v>
      </c>
      <c r="T156" s="171">
        <f>S156*H156</f>
        <v>0</v>
      </c>
      <c r="U156" s="227"/>
      <c r="V156" s="227"/>
      <c r="W156" s="227"/>
      <c r="X156" s="227"/>
      <c r="Y156" s="227"/>
      <c r="Z156" s="227"/>
      <c r="AA156" s="227"/>
      <c r="AB156" s="227"/>
      <c r="AC156" s="227"/>
      <c r="AD156" s="227"/>
      <c r="AE156" s="227"/>
      <c r="AR156" s="172" t="s">
        <v>261</v>
      </c>
      <c r="AT156" s="172" t="s">
        <v>173</v>
      </c>
      <c r="AU156" s="172" t="s">
        <v>179</v>
      </c>
      <c r="AY156" s="82" t="s">
        <v>171</v>
      </c>
      <c r="BE156" s="173">
        <f>IF(N156="základní",J156,0)</f>
        <v>0</v>
      </c>
      <c r="BF156" s="173">
        <f>IF(N156="snížená",J156,0)</f>
        <v>0</v>
      </c>
      <c r="BG156" s="173">
        <f>IF(N156="zákl. přenesená",J156,0)</f>
        <v>0</v>
      </c>
      <c r="BH156" s="173">
        <f>IF(N156="sníž. přenesená",J156,0)</f>
        <v>0</v>
      </c>
      <c r="BI156" s="173">
        <f>IF(N156="nulová",J156,0)</f>
        <v>0</v>
      </c>
      <c r="BJ156" s="82" t="s">
        <v>179</v>
      </c>
      <c r="BK156" s="173">
        <f>ROUND(I156*H156,2)</f>
        <v>0</v>
      </c>
      <c r="BL156" s="82" t="s">
        <v>261</v>
      </c>
      <c r="BM156" s="172" t="s">
        <v>3147</v>
      </c>
    </row>
    <row r="157" spans="2:51" s="182" customFormat="1" ht="12">
      <c r="B157" s="183"/>
      <c r="D157" s="176" t="s">
        <v>181</v>
      </c>
      <c r="E157" s="184" t="s">
        <v>3</v>
      </c>
      <c r="F157" s="185" t="s">
        <v>3122</v>
      </c>
      <c r="H157" s="186">
        <v>9.631</v>
      </c>
      <c r="L157" s="183"/>
      <c r="M157" s="187"/>
      <c r="N157" s="188"/>
      <c r="O157" s="188"/>
      <c r="P157" s="188"/>
      <c r="Q157" s="188"/>
      <c r="R157" s="188"/>
      <c r="S157" s="188"/>
      <c r="T157" s="189"/>
      <c r="AT157" s="184" t="s">
        <v>181</v>
      </c>
      <c r="AU157" s="184" t="s">
        <v>179</v>
      </c>
      <c r="AV157" s="182" t="s">
        <v>179</v>
      </c>
      <c r="AW157" s="182" t="s">
        <v>36</v>
      </c>
      <c r="AX157" s="182" t="s">
        <v>75</v>
      </c>
      <c r="AY157" s="184" t="s">
        <v>171</v>
      </c>
    </row>
    <row r="158" spans="2:51" s="190" customFormat="1" ht="12">
      <c r="B158" s="191"/>
      <c r="D158" s="176" t="s">
        <v>181</v>
      </c>
      <c r="E158" s="192" t="s">
        <v>3</v>
      </c>
      <c r="F158" s="193" t="s">
        <v>184</v>
      </c>
      <c r="H158" s="194">
        <v>9.631</v>
      </c>
      <c r="L158" s="191"/>
      <c r="M158" s="195"/>
      <c r="N158" s="196"/>
      <c r="O158" s="196"/>
      <c r="P158" s="196"/>
      <c r="Q158" s="196"/>
      <c r="R158" s="196"/>
      <c r="S158" s="196"/>
      <c r="T158" s="197"/>
      <c r="AT158" s="192" t="s">
        <v>181</v>
      </c>
      <c r="AU158" s="192" t="s">
        <v>179</v>
      </c>
      <c r="AV158" s="190" t="s">
        <v>178</v>
      </c>
      <c r="AW158" s="190" t="s">
        <v>36</v>
      </c>
      <c r="AX158" s="190" t="s">
        <v>83</v>
      </c>
      <c r="AY158" s="192" t="s">
        <v>171</v>
      </c>
    </row>
    <row r="159" spans="1:65" s="92" customFormat="1" ht="24">
      <c r="A159" s="227"/>
      <c r="B159" s="90"/>
      <c r="C159" s="198" t="s">
        <v>300</v>
      </c>
      <c r="D159" s="198" t="s">
        <v>248</v>
      </c>
      <c r="E159" s="199" t="s">
        <v>1098</v>
      </c>
      <c r="F159" s="200" t="s">
        <v>1099</v>
      </c>
      <c r="G159" s="201" t="s">
        <v>176</v>
      </c>
      <c r="H159" s="202">
        <v>9.631</v>
      </c>
      <c r="I159" s="78"/>
      <c r="J159" s="203">
        <f>ROUND(I159*H159,2)</f>
        <v>0</v>
      </c>
      <c r="K159" s="200" t="s">
        <v>177</v>
      </c>
      <c r="L159" s="204"/>
      <c r="M159" s="205" t="s">
        <v>3</v>
      </c>
      <c r="N159" s="206" t="s">
        <v>47</v>
      </c>
      <c r="O159" s="169"/>
      <c r="P159" s="170">
        <f>O159*H159</f>
        <v>0</v>
      </c>
      <c r="Q159" s="170">
        <v>0.004</v>
      </c>
      <c r="R159" s="170">
        <f>Q159*H159</f>
        <v>0.038524</v>
      </c>
      <c r="S159" s="170">
        <v>0</v>
      </c>
      <c r="T159" s="171">
        <f>S159*H159</f>
        <v>0</v>
      </c>
      <c r="U159" s="227"/>
      <c r="V159" s="227"/>
      <c r="W159" s="227"/>
      <c r="X159" s="227"/>
      <c r="Y159" s="227"/>
      <c r="Z159" s="227"/>
      <c r="AA159" s="227"/>
      <c r="AB159" s="227"/>
      <c r="AC159" s="227"/>
      <c r="AD159" s="227"/>
      <c r="AE159" s="227"/>
      <c r="AR159" s="172" t="s">
        <v>353</v>
      </c>
      <c r="AT159" s="172" t="s">
        <v>248</v>
      </c>
      <c r="AU159" s="172" t="s">
        <v>179</v>
      </c>
      <c r="AY159" s="82" t="s">
        <v>171</v>
      </c>
      <c r="BE159" s="173">
        <f>IF(N159="základní",J159,0)</f>
        <v>0</v>
      </c>
      <c r="BF159" s="173">
        <f>IF(N159="snížená",J159,0)</f>
        <v>0</v>
      </c>
      <c r="BG159" s="173">
        <f>IF(N159="zákl. přenesená",J159,0)</f>
        <v>0</v>
      </c>
      <c r="BH159" s="173">
        <f>IF(N159="sníž. přenesená",J159,0)</f>
        <v>0</v>
      </c>
      <c r="BI159" s="173">
        <f>IF(N159="nulová",J159,0)</f>
        <v>0</v>
      </c>
      <c r="BJ159" s="82" t="s">
        <v>179</v>
      </c>
      <c r="BK159" s="173">
        <f>ROUND(I159*H159,2)</f>
        <v>0</v>
      </c>
      <c r="BL159" s="82" t="s">
        <v>261</v>
      </c>
      <c r="BM159" s="172" t="s">
        <v>3148</v>
      </c>
    </row>
    <row r="160" spans="2:63" s="148" customFormat="1" ht="22.9" customHeight="1">
      <c r="B160" s="149"/>
      <c r="D160" s="150" t="s">
        <v>74</v>
      </c>
      <c r="E160" s="159" t="s">
        <v>1114</v>
      </c>
      <c r="F160" s="159" t="s">
        <v>1115</v>
      </c>
      <c r="J160" s="160">
        <f>BK160</f>
        <v>0</v>
      </c>
      <c r="L160" s="149"/>
      <c r="M160" s="153"/>
      <c r="N160" s="154"/>
      <c r="O160" s="154"/>
      <c r="P160" s="155">
        <f>SUM(P161:P178)</f>
        <v>0</v>
      </c>
      <c r="Q160" s="154"/>
      <c r="R160" s="155">
        <f>SUM(R161:R178)</f>
        <v>0.536107253965</v>
      </c>
      <c r="S160" s="154"/>
      <c r="T160" s="156">
        <f>SUM(T161:T178)</f>
        <v>0</v>
      </c>
      <c r="AR160" s="150" t="s">
        <v>179</v>
      </c>
      <c r="AT160" s="157" t="s">
        <v>74</v>
      </c>
      <c r="AU160" s="157" t="s">
        <v>83</v>
      </c>
      <c r="AY160" s="150" t="s">
        <v>171</v>
      </c>
      <c r="BK160" s="158">
        <f>SUM(BK161:BK178)</f>
        <v>0</v>
      </c>
    </row>
    <row r="161" spans="1:65" s="92" customFormat="1" ht="24">
      <c r="A161" s="227"/>
      <c r="B161" s="90"/>
      <c r="C161" s="161" t="s">
        <v>305</v>
      </c>
      <c r="D161" s="161" t="s">
        <v>173</v>
      </c>
      <c r="E161" s="162" t="s">
        <v>1117</v>
      </c>
      <c r="F161" s="163" t="s">
        <v>1118</v>
      </c>
      <c r="G161" s="164" t="s">
        <v>284</v>
      </c>
      <c r="H161" s="165">
        <v>22</v>
      </c>
      <c r="I161" s="75"/>
      <c r="J161" s="166">
        <f>ROUND(I161*H161,2)</f>
        <v>0</v>
      </c>
      <c r="K161" s="163" t="s">
        <v>177</v>
      </c>
      <c r="L161" s="90"/>
      <c r="M161" s="167" t="s">
        <v>3</v>
      </c>
      <c r="N161" s="168" t="s">
        <v>47</v>
      </c>
      <c r="O161" s="169"/>
      <c r="P161" s="170">
        <f>O161*H161</f>
        <v>0</v>
      </c>
      <c r="Q161" s="170">
        <v>0</v>
      </c>
      <c r="R161" s="170">
        <f>Q161*H161</f>
        <v>0</v>
      </c>
      <c r="S161" s="170">
        <v>0</v>
      </c>
      <c r="T161" s="171">
        <f>S161*H161</f>
        <v>0</v>
      </c>
      <c r="U161" s="227"/>
      <c r="V161" s="227"/>
      <c r="W161" s="227"/>
      <c r="X161" s="227"/>
      <c r="Y161" s="227"/>
      <c r="Z161" s="227"/>
      <c r="AA161" s="227"/>
      <c r="AB161" s="227"/>
      <c r="AC161" s="227"/>
      <c r="AD161" s="227"/>
      <c r="AE161" s="227"/>
      <c r="AR161" s="172" t="s">
        <v>261</v>
      </c>
      <c r="AT161" s="172" t="s">
        <v>173</v>
      </c>
      <c r="AU161" s="172" t="s">
        <v>179</v>
      </c>
      <c r="AY161" s="82" t="s">
        <v>171</v>
      </c>
      <c r="BE161" s="173">
        <f>IF(N161="základní",J161,0)</f>
        <v>0</v>
      </c>
      <c r="BF161" s="173">
        <f>IF(N161="snížená",J161,0)</f>
        <v>0</v>
      </c>
      <c r="BG161" s="173">
        <f>IF(N161="zákl. přenesená",J161,0)</f>
        <v>0</v>
      </c>
      <c r="BH161" s="173">
        <f>IF(N161="sníž. přenesená",J161,0)</f>
        <v>0</v>
      </c>
      <c r="BI161" s="173">
        <f>IF(N161="nulová",J161,0)</f>
        <v>0</v>
      </c>
      <c r="BJ161" s="82" t="s">
        <v>179</v>
      </c>
      <c r="BK161" s="173">
        <f>ROUND(I161*H161,2)</f>
        <v>0</v>
      </c>
      <c r="BL161" s="82" t="s">
        <v>261</v>
      </c>
      <c r="BM161" s="172" t="s">
        <v>3149</v>
      </c>
    </row>
    <row r="162" spans="1:65" s="92" customFormat="1" ht="16.5" customHeight="1">
      <c r="A162" s="227"/>
      <c r="B162" s="90"/>
      <c r="C162" s="161" t="s">
        <v>314</v>
      </c>
      <c r="D162" s="161" t="s">
        <v>173</v>
      </c>
      <c r="E162" s="162" t="s">
        <v>1130</v>
      </c>
      <c r="F162" s="163" t="s">
        <v>1131</v>
      </c>
      <c r="G162" s="164" t="s">
        <v>187</v>
      </c>
      <c r="H162" s="165">
        <v>0.513</v>
      </c>
      <c r="I162" s="75"/>
      <c r="J162" s="166">
        <f>ROUND(I162*H162,2)</f>
        <v>0</v>
      </c>
      <c r="K162" s="163" t="s">
        <v>1132</v>
      </c>
      <c r="L162" s="90"/>
      <c r="M162" s="167" t="s">
        <v>3</v>
      </c>
      <c r="N162" s="168" t="s">
        <v>47</v>
      </c>
      <c r="O162" s="169"/>
      <c r="P162" s="170">
        <f>O162*H162</f>
        <v>0</v>
      </c>
      <c r="Q162" s="170">
        <v>0.00189</v>
      </c>
      <c r="R162" s="170">
        <f>Q162*H162</f>
        <v>0.00096957</v>
      </c>
      <c r="S162" s="170">
        <v>0</v>
      </c>
      <c r="T162" s="171">
        <f>S162*H162</f>
        <v>0</v>
      </c>
      <c r="U162" s="227"/>
      <c r="V162" s="227"/>
      <c r="W162" s="227"/>
      <c r="X162" s="227"/>
      <c r="Y162" s="227"/>
      <c r="Z162" s="227"/>
      <c r="AA162" s="227"/>
      <c r="AB162" s="227"/>
      <c r="AC162" s="227"/>
      <c r="AD162" s="227"/>
      <c r="AE162" s="227"/>
      <c r="AR162" s="172" t="s">
        <v>261</v>
      </c>
      <c r="AT162" s="172" t="s">
        <v>173</v>
      </c>
      <c r="AU162" s="172" t="s">
        <v>179</v>
      </c>
      <c r="AY162" s="82" t="s">
        <v>171</v>
      </c>
      <c r="BE162" s="173">
        <f>IF(N162="základní",J162,0)</f>
        <v>0</v>
      </c>
      <c r="BF162" s="173">
        <f>IF(N162="snížená",J162,0)</f>
        <v>0</v>
      </c>
      <c r="BG162" s="173">
        <f>IF(N162="zákl. přenesená",J162,0)</f>
        <v>0</v>
      </c>
      <c r="BH162" s="173">
        <f>IF(N162="sníž. přenesená",J162,0)</f>
        <v>0</v>
      </c>
      <c r="BI162" s="173">
        <f>IF(N162="nulová",J162,0)</f>
        <v>0</v>
      </c>
      <c r="BJ162" s="82" t="s">
        <v>179</v>
      </c>
      <c r="BK162" s="173">
        <f>ROUND(I162*H162,2)</f>
        <v>0</v>
      </c>
      <c r="BL162" s="82" t="s">
        <v>261</v>
      </c>
      <c r="BM162" s="172" t="s">
        <v>3150</v>
      </c>
    </row>
    <row r="163" spans="1:65" s="92" customFormat="1" ht="24">
      <c r="A163" s="227"/>
      <c r="B163" s="90"/>
      <c r="C163" s="161" t="s">
        <v>323</v>
      </c>
      <c r="D163" s="161" t="s">
        <v>173</v>
      </c>
      <c r="E163" s="162" t="s">
        <v>3151</v>
      </c>
      <c r="F163" s="163" t="s">
        <v>3152</v>
      </c>
      <c r="G163" s="164" t="s">
        <v>256</v>
      </c>
      <c r="H163" s="165">
        <v>51.3</v>
      </c>
      <c r="I163" s="75"/>
      <c r="J163" s="166">
        <f>ROUND(I163*H163,2)</f>
        <v>0</v>
      </c>
      <c r="K163" s="163" t="s">
        <v>177</v>
      </c>
      <c r="L163" s="90"/>
      <c r="M163" s="167" t="s">
        <v>3</v>
      </c>
      <c r="N163" s="168" t="s">
        <v>47</v>
      </c>
      <c r="O163" s="169"/>
      <c r="P163" s="170">
        <f>O163*H163</f>
        <v>0</v>
      </c>
      <c r="Q163" s="170">
        <v>0</v>
      </c>
      <c r="R163" s="170">
        <f>Q163*H163</f>
        <v>0</v>
      </c>
      <c r="S163" s="170">
        <v>0</v>
      </c>
      <c r="T163" s="171">
        <f>S163*H163</f>
        <v>0</v>
      </c>
      <c r="U163" s="227"/>
      <c r="V163" s="227"/>
      <c r="W163" s="227"/>
      <c r="X163" s="227"/>
      <c r="Y163" s="227"/>
      <c r="Z163" s="227"/>
      <c r="AA163" s="227"/>
      <c r="AB163" s="227"/>
      <c r="AC163" s="227"/>
      <c r="AD163" s="227"/>
      <c r="AE163" s="227"/>
      <c r="AR163" s="172" t="s">
        <v>261</v>
      </c>
      <c r="AT163" s="172" t="s">
        <v>173</v>
      </c>
      <c r="AU163" s="172" t="s">
        <v>179</v>
      </c>
      <c r="AY163" s="82" t="s">
        <v>171</v>
      </c>
      <c r="BE163" s="173">
        <f>IF(N163="základní",J163,0)</f>
        <v>0</v>
      </c>
      <c r="BF163" s="173">
        <f>IF(N163="snížená",J163,0)</f>
        <v>0</v>
      </c>
      <c r="BG163" s="173">
        <f>IF(N163="zákl. přenesená",J163,0)</f>
        <v>0</v>
      </c>
      <c r="BH163" s="173">
        <f>IF(N163="sníž. přenesená",J163,0)</f>
        <v>0</v>
      </c>
      <c r="BI163" s="173">
        <f>IF(N163="nulová",J163,0)</f>
        <v>0</v>
      </c>
      <c r="BJ163" s="82" t="s">
        <v>179</v>
      </c>
      <c r="BK163" s="173">
        <f>ROUND(I163*H163,2)</f>
        <v>0</v>
      </c>
      <c r="BL163" s="82" t="s">
        <v>261</v>
      </c>
      <c r="BM163" s="172" t="s">
        <v>3153</v>
      </c>
    </row>
    <row r="164" spans="2:51" s="182" customFormat="1" ht="12">
      <c r="B164" s="183"/>
      <c r="D164" s="176" t="s">
        <v>181</v>
      </c>
      <c r="E164" s="184" t="s">
        <v>3</v>
      </c>
      <c r="F164" s="185" t="s">
        <v>3154</v>
      </c>
      <c r="H164" s="186">
        <v>15.6</v>
      </c>
      <c r="L164" s="183"/>
      <c r="M164" s="187"/>
      <c r="N164" s="188"/>
      <c r="O164" s="188"/>
      <c r="P164" s="188"/>
      <c r="Q164" s="188"/>
      <c r="R164" s="188"/>
      <c r="S164" s="188"/>
      <c r="T164" s="189"/>
      <c r="AT164" s="184" t="s">
        <v>181</v>
      </c>
      <c r="AU164" s="184" t="s">
        <v>179</v>
      </c>
      <c r="AV164" s="182" t="s">
        <v>179</v>
      </c>
      <c r="AW164" s="182" t="s">
        <v>36</v>
      </c>
      <c r="AX164" s="182" t="s">
        <v>75</v>
      </c>
      <c r="AY164" s="184" t="s">
        <v>171</v>
      </c>
    </row>
    <row r="165" spans="2:51" s="182" customFormat="1" ht="12">
      <c r="B165" s="183"/>
      <c r="D165" s="176" t="s">
        <v>181</v>
      </c>
      <c r="E165" s="184" t="s">
        <v>3</v>
      </c>
      <c r="F165" s="185" t="s">
        <v>3155</v>
      </c>
      <c r="H165" s="186">
        <v>24.6</v>
      </c>
      <c r="L165" s="183"/>
      <c r="M165" s="187"/>
      <c r="N165" s="188"/>
      <c r="O165" s="188"/>
      <c r="P165" s="188"/>
      <c r="Q165" s="188"/>
      <c r="R165" s="188"/>
      <c r="S165" s="188"/>
      <c r="T165" s="189"/>
      <c r="AT165" s="184" t="s">
        <v>181</v>
      </c>
      <c r="AU165" s="184" t="s">
        <v>179</v>
      </c>
      <c r="AV165" s="182" t="s">
        <v>179</v>
      </c>
      <c r="AW165" s="182" t="s">
        <v>36</v>
      </c>
      <c r="AX165" s="182" t="s">
        <v>75</v>
      </c>
      <c r="AY165" s="184" t="s">
        <v>171</v>
      </c>
    </row>
    <row r="166" spans="2:51" s="182" customFormat="1" ht="12">
      <c r="B166" s="183"/>
      <c r="D166" s="176" t="s">
        <v>181</v>
      </c>
      <c r="E166" s="184" t="s">
        <v>3</v>
      </c>
      <c r="F166" s="185" t="s">
        <v>3156</v>
      </c>
      <c r="H166" s="186">
        <v>9.3</v>
      </c>
      <c r="L166" s="183"/>
      <c r="M166" s="187"/>
      <c r="N166" s="188"/>
      <c r="O166" s="188"/>
      <c r="P166" s="188"/>
      <c r="Q166" s="188"/>
      <c r="R166" s="188"/>
      <c r="S166" s="188"/>
      <c r="T166" s="189"/>
      <c r="AT166" s="184" t="s">
        <v>181</v>
      </c>
      <c r="AU166" s="184" t="s">
        <v>179</v>
      </c>
      <c r="AV166" s="182" t="s">
        <v>179</v>
      </c>
      <c r="AW166" s="182" t="s">
        <v>36</v>
      </c>
      <c r="AX166" s="182" t="s">
        <v>75</v>
      </c>
      <c r="AY166" s="184" t="s">
        <v>171</v>
      </c>
    </row>
    <row r="167" spans="2:51" s="182" customFormat="1" ht="12">
      <c r="B167" s="183"/>
      <c r="D167" s="176" t="s">
        <v>181</v>
      </c>
      <c r="E167" s="184" t="s">
        <v>3</v>
      </c>
      <c r="F167" s="185" t="s">
        <v>3157</v>
      </c>
      <c r="H167" s="186">
        <v>1.8</v>
      </c>
      <c r="L167" s="183"/>
      <c r="M167" s="187"/>
      <c r="N167" s="188"/>
      <c r="O167" s="188"/>
      <c r="P167" s="188"/>
      <c r="Q167" s="188"/>
      <c r="R167" s="188"/>
      <c r="S167" s="188"/>
      <c r="T167" s="189"/>
      <c r="AT167" s="184" t="s">
        <v>181</v>
      </c>
      <c r="AU167" s="184" t="s">
        <v>179</v>
      </c>
      <c r="AV167" s="182" t="s">
        <v>179</v>
      </c>
      <c r="AW167" s="182" t="s">
        <v>36</v>
      </c>
      <c r="AX167" s="182" t="s">
        <v>75</v>
      </c>
      <c r="AY167" s="184" t="s">
        <v>171</v>
      </c>
    </row>
    <row r="168" spans="2:51" s="190" customFormat="1" ht="12">
      <c r="B168" s="191"/>
      <c r="D168" s="176" t="s">
        <v>181</v>
      </c>
      <c r="E168" s="192" t="s">
        <v>3</v>
      </c>
      <c r="F168" s="193" t="s">
        <v>184</v>
      </c>
      <c r="H168" s="194">
        <v>51.3</v>
      </c>
      <c r="L168" s="191"/>
      <c r="M168" s="195"/>
      <c r="N168" s="196"/>
      <c r="O168" s="196"/>
      <c r="P168" s="196"/>
      <c r="Q168" s="196"/>
      <c r="R168" s="196"/>
      <c r="S168" s="196"/>
      <c r="T168" s="197"/>
      <c r="AT168" s="192" t="s">
        <v>181</v>
      </c>
      <c r="AU168" s="192" t="s">
        <v>179</v>
      </c>
      <c r="AV168" s="190" t="s">
        <v>178</v>
      </c>
      <c r="AW168" s="190" t="s">
        <v>36</v>
      </c>
      <c r="AX168" s="190" t="s">
        <v>83</v>
      </c>
      <c r="AY168" s="192" t="s">
        <v>171</v>
      </c>
    </row>
    <row r="169" spans="1:65" s="92" customFormat="1" ht="16.5" customHeight="1">
      <c r="A169" s="227"/>
      <c r="B169" s="90"/>
      <c r="C169" s="198" t="s">
        <v>327</v>
      </c>
      <c r="D169" s="198" t="s">
        <v>248</v>
      </c>
      <c r="E169" s="199" t="s">
        <v>3158</v>
      </c>
      <c r="F169" s="200" t="s">
        <v>3159</v>
      </c>
      <c r="G169" s="201" t="s">
        <v>187</v>
      </c>
      <c r="H169" s="202">
        <v>0.513</v>
      </c>
      <c r="I169" s="78"/>
      <c r="J169" s="203">
        <f>ROUND(I169*H169,2)</f>
        <v>0</v>
      </c>
      <c r="K169" s="200" t="s">
        <v>177</v>
      </c>
      <c r="L169" s="204"/>
      <c r="M169" s="205" t="s">
        <v>3</v>
      </c>
      <c r="N169" s="206" t="s">
        <v>47</v>
      </c>
      <c r="O169" s="169"/>
      <c r="P169" s="170">
        <f>O169*H169</f>
        <v>0</v>
      </c>
      <c r="Q169" s="170">
        <v>0.55</v>
      </c>
      <c r="R169" s="170">
        <f>Q169*H169</f>
        <v>0.28215</v>
      </c>
      <c r="S169" s="170">
        <v>0</v>
      </c>
      <c r="T169" s="171">
        <f>S169*H169</f>
        <v>0</v>
      </c>
      <c r="U169" s="227"/>
      <c r="V169" s="227"/>
      <c r="W169" s="227"/>
      <c r="X169" s="227"/>
      <c r="Y169" s="227"/>
      <c r="Z169" s="227"/>
      <c r="AA169" s="227"/>
      <c r="AB169" s="227"/>
      <c r="AC169" s="227"/>
      <c r="AD169" s="227"/>
      <c r="AE169" s="227"/>
      <c r="AR169" s="172" t="s">
        <v>353</v>
      </c>
      <c r="AT169" s="172" t="s">
        <v>248</v>
      </c>
      <c r="AU169" s="172" t="s">
        <v>179</v>
      </c>
      <c r="AY169" s="82" t="s">
        <v>171</v>
      </c>
      <c r="BE169" s="173">
        <f>IF(N169="základní",J169,0)</f>
        <v>0</v>
      </c>
      <c r="BF169" s="173">
        <f>IF(N169="snížená",J169,0)</f>
        <v>0</v>
      </c>
      <c r="BG169" s="173">
        <f>IF(N169="zákl. přenesená",J169,0)</f>
        <v>0</v>
      </c>
      <c r="BH169" s="173">
        <f>IF(N169="sníž. přenesená",J169,0)</f>
        <v>0</v>
      </c>
      <c r="BI169" s="173">
        <f>IF(N169="nulová",J169,0)</f>
        <v>0</v>
      </c>
      <c r="BJ169" s="82" t="s">
        <v>179</v>
      </c>
      <c r="BK169" s="173">
        <f>ROUND(I169*H169,2)</f>
        <v>0</v>
      </c>
      <c r="BL169" s="82" t="s">
        <v>261</v>
      </c>
      <c r="BM169" s="172" t="s">
        <v>3160</v>
      </c>
    </row>
    <row r="170" spans="2:51" s="182" customFormat="1" ht="12">
      <c r="B170" s="183"/>
      <c r="D170" s="176" t="s">
        <v>181</v>
      </c>
      <c r="E170" s="184" t="s">
        <v>3</v>
      </c>
      <c r="F170" s="185" t="s">
        <v>3161</v>
      </c>
      <c r="H170" s="186">
        <v>0.513</v>
      </c>
      <c r="L170" s="183"/>
      <c r="M170" s="187"/>
      <c r="N170" s="188"/>
      <c r="O170" s="188"/>
      <c r="P170" s="188"/>
      <c r="Q170" s="188"/>
      <c r="R170" s="188"/>
      <c r="S170" s="188"/>
      <c r="T170" s="189"/>
      <c r="AT170" s="184" t="s">
        <v>181</v>
      </c>
      <c r="AU170" s="184" t="s">
        <v>179</v>
      </c>
      <c r="AV170" s="182" t="s">
        <v>179</v>
      </c>
      <c r="AW170" s="182" t="s">
        <v>36</v>
      </c>
      <c r="AX170" s="182" t="s">
        <v>75</v>
      </c>
      <c r="AY170" s="184" t="s">
        <v>171</v>
      </c>
    </row>
    <row r="171" spans="2:51" s="190" customFormat="1" ht="12">
      <c r="B171" s="191"/>
      <c r="D171" s="176" t="s">
        <v>181</v>
      </c>
      <c r="E171" s="192" t="s">
        <v>3</v>
      </c>
      <c r="F171" s="193" t="s">
        <v>184</v>
      </c>
      <c r="H171" s="194">
        <v>0.513</v>
      </c>
      <c r="L171" s="191"/>
      <c r="M171" s="195"/>
      <c r="N171" s="196"/>
      <c r="O171" s="196"/>
      <c r="P171" s="196"/>
      <c r="Q171" s="196"/>
      <c r="R171" s="196"/>
      <c r="S171" s="196"/>
      <c r="T171" s="197"/>
      <c r="AT171" s="192" t="s">
        <v>181</v>
      </c>
      <c r="AU171" s="192" t="s">
        <v>179</v>
      </c>
      <c r="AV171" s="190" t="s">
        <v>178</v>
      </c>
      <c r="AW171" s="190" t="s">
        <v>36</v>
      </c>
      <c r="AX171" s="190" t="s">
        <v>83</v>
      </c>
      <c r="AY171" s="192" t="s">
        <v>171</v>
      </c>
    </row>
    <row r="172" spans="1:65" s="92" customFormat="1" ht="16.5" customHeight="1">
      <c r="A172" s="227"/>
      <c r="B172" s="90"/>
      <c r="C172" s="161" t="s">
        <v>338</v>
      </c>
      <c r="D172" s="161" t="s">
        <v>173</v>
      </c>
      <c r="E172" s="162" t="s">
        <v>1200</v>
      </c>
      <c r="F172" s="163" t="s">
        <v>1201</v>
      </c>
      <c r="G172" s="164" t="s">
        <v>187</v>
      </c>
      <c r="H172" s="165">
        <v>0.513</v>
      </c>
      <c r="I172" s="75"/>
      <c r="J172" s="166">
        <f>ROUND(I172*H172,2)</f>
        <v>0</v>
      </c>
      <c r="K172" s="163" t="s">
        <v>1132</v>
      </c>
      <c r="L172" s="90"/>
      <c r="M172" s="167" t="s">
        <v>3</v>
      </c>
      <c r="N172" s="168" t="s">
        <v>47</v>
      </c>
      <c r="O172" s="169"/>
      <c r="P172" s="170">
        <f>O172*H172</f>
        <v>0</v>
      </c>
      <c r="Q172" s="170">
        <v>0.023367805</v>
      </c>
      <c r="R172" s="170">
        <f>Q172*H172</f>
        <v>0.011987683964999999</v>
      </c>
      <c r="S172" s="170">
        <v>0</v>
      </c>
      <c r="T172" s="171">
        <f>S172*H172</f>
        <v>0</v>
      </c>
      <c r="U172" s="227"/>
      <c r="V172" s="227"/>
      <c r="W172" s="227"/>
      <c r="X172" s="227"/>
      <c r="Y172" s="227"/>
      <c r="Z172" s="227"/>
      <c r="AA172" s="227"/>
      <c r="AB172" s="227"/>
      <c r="AC172" s="227"/>
      <c r="AD172" s="227"/>
      <c r="AE172" s="227"/>
      <c r="AR172" s="172" t="s">
        <v>261</v>
      </c>
      <c r="AT172" s="172" t="s">
        <v>173</v>
      </c>
      <c r="AU172" s="172" t="s">
        <v>179</v>
      </c>
      <c r="AY172" s="82" t="s">
        <v>171</v>
      </c>
      <c r="BE172" s="173">
        <f>IF(N172="základní",J172,0)</f>
        <v>0</v>
      </c>
      <c r="BF172" s="173">
        <f>IF(N172="snížená",J172,0)</f>
        <v>0</v>
      </c>
      <c r="BG172" s="173">
        <f>IF(N172="zákl. přenesená",J172,0)</f>
        <v>0</v>
      </c>
      <c r="BH172" s="173">
        <f>IF(N172="sníž. přenesená",J172,0)</f>
        <v>0</v>
      </c>
      <c r="BI172" s="173">
        <f>IF(N172="nulová",J172,0)</f>
        <v>0</v>
      </c>
      <c r="BJ172" s="82" t="s">
        <v>179</v>
      </c>
      <c r="BK172" s="173">
        <f>ROUND(I172*H172,2)</f>
        <v>0</v>
      </c>
      <c r="BL172" s="82" t="s">
        <v>261</v>
      </c>
      <c r="BM172" s="172" t="s">
        <v>3162</v>
      </c>
    </row>
    <row r="173" spans="1:65" s="92" customFormat="1" ht="24">
      <c r="A173" s="227"/>
      <c r="B173" s="90"/>
      <c r="C173" s="161" t="s">
        <v>346</v>
      </c>
      <c r="D173" s="161" t="s">
        <v>173</v>
      </c>
      <c r="E173" s="162" t="s">
        <v>3163</v>
      </c>
      <c r="F173" s="163" t="s">
        <v>3164</v>
      </c>
      <c r="G173" s="164" t="s">
        <v>176</v>
      </c>
      <c r="H173" s="165">
        <v>9.631</v>
      </c>
      <c r="I173" s="75"/>
      <c r="J173" s="166">
        <f>ROUND(I173*H173,2)</f>
        <v>0</v>
      </c>
      <c r="K173" s="163" t="s">
        <v>177</v>
      </c>
      <c r="L173" s="90"/>
      <c r="M173" s="167" t="s">
        <v>3</v>
      </c>
      <c r="N173" s="168" t="s">
        <v>47</v>
      </c>
      <c r="O173" s="169"/>
      <c r="P173" s="170">
        <f>O173*H173</f>
        <v>0</v>
      </c>
      <c r="Q173" s="170">
        <v>0</v>
      </c>
      <c r="R173" s="170">
        <f>Q173*H173</f>
        <v>0</v>
      </c>
      <c r="S173" s="170">
        <v>0</v>
      </c>
      <c r="T173" s="171">
        <f>S173*H173</f>
        <v>0</v>
      </c>
      <c r="U173" s="227"/>
      <c r="V173" s="227"/>
      <c r="W173" s="227"/>
      <c r="X173" s="227"/>
      <c r="Y173" s="227"/>
      <c r="Z173" s="227"/>
      <c r="AA173" s="227"/>
      <c r="AB173" s="227"/>
      <c r="AC173" s="227"/>
      <c r="AD173" s="227"/>
      <c r="AE173" s="227"/>
      <c r="AR173" s="172" t="s">
        <v>261</v>
      </c>
      <c r="AT173" s="172" t="s">
        <v>173</v>
      </c>
      <c r="AU173" s="172" t="s">
        <v>179</v>
      </c>
      <c r="AY173" s="82" t="s">
        <v>171</v>
      </c>
      <c r="BE173" s="173">
        <f>IF(N173="základní",J173,0)</f>
        <v>0</v>
      </c>
      <c r="BF173" s="173">
        <f>IF(N173="snížená",J173,0)</f>
        <v>0</v>
      </c>
      <c r="BG173" s="173">
        <f>IF(N173="zákl. přenesená",J173,0)</f>
        <v>0</v>
      </c>
      <c r="BH173" s="173">
        <f>IF(N173="sníž. přenesená",J173,0)</f>
        <v>0</v>
      </c>
      <c r="BI173" s="173">
        <f>IF(N173="nulová",J173,0)</f>
        <v>0</v>
      </c>
      <c r="BJ173" s="82" t="s">
        <v>179</v>
      </c>
      <c r="BK173" s="173">
        <f>ROUND(I173*H173,2)</f>
        <v>0</v>
      </c>
      <c r="BL173" s="82" t="s">
        <v>261</v>
      </c>
      <c r="BM173" s="172" t="s">
        <v>3165</v>
      </c>
    </row>
    <row r="174" spans="2:51" s="182" customFormat="1" ht="12">
      <c r="B174" s="183"/>
      <c r="D174" s="176" t="s">
        <v>181</v>
      </c>
      <c r="E174" s="184" t="s">
        <v>3</v>
      </c>
      <c r="F174" s="185" t="s">
        <v>3122</v>
      </c>
      <c r="H174" s="186">
        <v>9.631</v>
      </c>
      <c r="L174" s="183"/>
      <c r="M174" s="187"/>
      <c r="N174" s="188"/>
      <c r="O174" s="188"/>
      <c r="P174" s="188"/>
      <c r="Q174" s="188"/>
      <c r="R174" s="188"/>
      <c r="S174" s="188"/>
      <c r="T174" s="189"/>
      <c r="AT174" s="184" t="s">
        <v>181</v>
      </c>
      <c r="AU174" s="184" t="s">
        <v>179</v>
      </c>
      <c r="AV174" s="182" t="s">
        <v>179</v>
      </c>
      <c r="AW174" s="182" t="s">
        <v>36</v>
      </c>
      <c r="AX174" s="182" t="s">
        <v>75</v>
      </c>
      <c r="AY174" s="184" t="s">
        <v>171</v>
      </c>
    </row>
    <row r="175" spans="2:51" s="190" customFormat="1" ht="12">
      <c r="B175" s="191"/>
      <c r="D175" s="176" t="s">
        <v>181</v>
      </c>
      <c r="E175" s="192" t="s">
        <v>3</v>
      </c>
      <c r="F175" s="193" t="s">
        <v>184</v>
      </c>
      <c r="H175" s="194">
        <v>9.631</v>
      </c>
      <c r="L175" s="191"/>
      <c r="M175" s="195"/>
      <c r="N175" s="196"/>
      <c r="O175" s="196"/>
      <c r="P175" s="196"/>
      <c r="Q175" s="196"/>
      <c r="R175" s="196"/>
      <c r="S175" s="196"/>
      <c r="T175" s="197"/>
      <c r="AT175" s="192" t="s">
        <v>181</v>
      </c>
      <c r="AU175" s="192" t="s">
        <v>179</v>
      </c>
      <c r="AV175" s="190" t="s">
        <v>178</v>
      </c>
      <c r="AW175" s="190" t="s">
        <v>36</v>
      </c>
      <c r="AX175" s="190" t="s">
        <v>83</v>
      </c>
      <c r="AY175" s="192" t="s">
        <v>171</v>
      </c>
    </row>
    <row r="176" spans="1:65" s="92" customFormat="1" ht="16.5" customHeight="1">
      <c r="A176" s="227"/>
      <c r="B176" s="90"/>
      <c r="C176" s="198" t="s">
        <v>353</v>
      </c>
      <c r="D176" s="198" t="s">
        <v>248</v>
      </c>
      <c r="E176" s="199" t="s">
        <v>3166</v>
      </c>
      <c r="F176" s="200" t="s">
        <v>3167</v>
      </c>
      <c r="G176" s="201" t="s">
        <v>187</v>
      </c>
      <c r="H176" s="202">
        <v>0.482</v>
      </c>
      <c r="I176" s="78"/>
      <c r="J176" s="203">
        <f>ROUND(I176*H176,2)</f>
        <v>0</v>
      </c>
      <c r="K176" s="200" t="s">
        <v>177</v>
      </c>
      <c r="L176" s="204"/>
      <c r="M176" s="205" t="s">
        <v>3</v>
      </c>
      <c r="N176" s="206" t="s">
        <v>47</v>
      </c>
      <c r="O176" s="169"/>
      <c r="P176" s="170">
        <f>O176*H176</f>
        <v>0</v>
      </c>
      <c r="Q176" s="170">
        <v>0.5</v>
      </c>
      <c r="R176" s="170">
        <f>Q176*H176</f>
        <v>0.241</v>
      </c>
      <c r="S176" s="170">
        <v>0</v>
      </c>
      <c r="T176" s="171">
        <f>S176*H176</f>
        <v>0</v>
      </c>
      <c r="U176" s="227"/>
      <c r="V176" s="227"/>
      <c r="W176" s="227"/>
      <c r="X176" s="227"/>
      <c r="Y176" s="227"/>
      <c r="Z176" s="227"/>
      <c r="AA176" s="227"/>
      <c r="AB176" s="227"/>
      <c r="AC176" s="227"/>
      <c r="AD176" s="227"/>
      <c r="AE176" s="227"/>
      <c r="AR176" s="172" t="s">
        <v>353</v>
      </c>
      <c r="AT176" s="172" t="s">
        <v>248</v>
      </c>
      <c r="AU176" s="172" t="s">
        <v>179</v>
      </c>
      <c r="AY176" s="82" t="s">
        <v>171</v>
      </c>
      <c r="BE176" s="173">
        <f>IF(N176="základní",J176,0)</f>
        <v>0</v>
      </c>
      <c r="BF176" s="173">
        <f>IF(N176="snížená",J176,0)</f>
        <v>0</v>
      </c>
      <c r="BG176" s="173">
        <f>IF(N176="zákl. přenesená",J176,0)</f>
        <v>0</v>
      </c>
      <c r="BH176" s="173">
        <f>IF(N176="sníž. přenesená",J176,0)</f>
        <v>0</v>
      </c>
      <c r="BI176" s="173">
        <f>IF(N176="nulová",J176,0)</f>
        <v>0</v>
      </c>
      <c r="BJ176" s="82" t="s">
        <v>179</v>
      </c>
      <c r="BK176" s="173">
        <f>ROUND(I176*H176,2)</f>
        <v>0</v>
      </c>
      <c r="BL176" s="82" t="s">
        <v>261</v>
      </c>
      <c r="BM176" s="172" t="s">
        <v>3168</v>
      </c>
    </row>
    <row r="177" spans="2:51" s="182" customFormat="1" ht="12">
      <c r="B177" s="183"/>
      <c r="D177" s="176" t="s">
        <v>181</v>
      </c>
      <c r="E177" s="184" t="s">
        <v>3</v>
      </c>
      <c r="F177" s="185" t="s">
        <v>3169</v>
      </c>
      <c r="H177" s="186">
        <v>0.482</v>
      </c>
      <c r="L177" s="183"/>
      <c r="M177" s="187"/>
      <c r="N177" s="188"/>
      <c r="O177" s="188"/>
      <c r="P177" s="188"/>
      <c r="Q177" s="188"/>
      <c r="R177" s="188"/>
      <c r="S177" s="188"/>
      <c r="T177" s="189"/>
      <c r="AT177" s="184" t="s">
        <v>181</v>
      </c>
      <c r="AU177" s="184" t="s">
        <v>179</v>
      </c>
      <c r="AV177" s="182" t="s">
        <v>179</v>
      </c>
      <c r="AW177" s="182" t="s">
        <v>36</v>
      </c>
      <c r="AX177" s="182" t="s">
        <v>83</v>
      </c>
      <c r="AY177" s="184" t="s">
        <v>171</v>
      </c>
    </row>
    <row r="178" spans="1:65" s="92" customFormat="1" ht="24">
      <c r="A178" s="227"/>
      <c r="B178" s="90"/>
      <c r="C178" s="161" t="s">
        <v>380</v>
      </c>
      <c r="D178" s="161" t="s">
        <v>173</v>
      </c>
      <c r="E178" s="162" t="s">
        <v>3170</v>
      </c>
      <c r="F178" s="163" t="s">
        <v>3171</v>
      </c>
      <c r="G178" s="164" t="s">
        <v>222</v>
      </c>
      <c r="H178" s="165">
        <v>0.536</v>
      </c>
      <c r="I178" s="75"/>
      <c r="J178" s="166">
        <f>ROUND(I178*H178,2)</f>
        <v>0</v>
      </c>
      <c r="K178" s="163" t="s">
        <v>177</v>
      </c>
      <c r="L178" s="90"/>
      <c r="M178" s="167" t="s">
        <v>3</v>
      </c>
      <c r="N178" s="168" t="s">
        <v>47</v>
      </c>
      <c r="O178" s="169"/>
      <c r="P178" s="170">
        <f>O178*H178</f>
        <v>0</v>
      </c>
      <c r="Q178" s="170">
        <v>0</v>
      </c>
      <c r="R178" s="170">
        <f>Q178*H178</f>
        <v>0</v>
      </c>
      <c r="S178" s="170">
        <v>0</v>
      </c>
      <c r="T178" s="171">
        <f>S178*H178</f>
        <v>0</v>
      </c>
      <c r="U178" s="227"/>
      <c r="V178" s="227"/>
      <c r="W178" s="227"/>
      <c r="X178" s="227"/>
      <c r="Y178" s="227"/>
      <c r="Z178" s="227"/>
      <c r="AA178" s="227"/>
      <c r="AB178" s="227"/>
      <c r="AC178" s="227"/>
      <c r="AD178" s="227"/>
      <c r="AE178" s="227"/>
      <c r="AR178" s="172" t="s">
        <v>261</v>
      </c>
      <c r="AT178" s="172" t="s">
        <v>173</v>
      </c>
      <c r="AU178" s="172" t="s">
        <v>179</v>
      </c>
      <c r="AY178" s="82" t="s">
        <v>171</v>
      </c>
      <c r="BE178" s="173">
        <f>IF(N178="základní",J178,0)</f>
        <v>0</v>
      </c>
      <c r="BF178" s="173">
        <f>IF(N178="snížená",J178,0)</f>
        <v>0</v>
      </c>
      <c r="BG178" s="173">
        <f>IF(N178="zákl. přenesená",J178,0)</f>
        <v>0</v>
      </c>
      <c r="BH178" s="173">
        <f>IF(N178="sníž. přenesená",J178,0)</f>
        <v>0</v>
      </c>
      <c r="BI178" s="173">
        <f>IF(N178="nulová",J178,0)</f>
        <v>0</v>
      </c>
      <c r="BJ178" s="82" t="s">
        <v>179</v>
      </c>
      <c r="BK178" s="173">
        <f>ROUND(I178*H178,2)</f>
        <v>0</v>
      </c>
      <c r="BL178" s="82" t="s">
        <v>261</v>
      </c>
      <c r="BM178" s="172" t="s">
        <v>3172</v>
      </c>
    </row>
    <row r="179" spans="2:63" s="148" customFormat="1" ht="22.9" customHeight="1">
      <c r="B179" s="149"/>
      <c r="D179" s="150" t="s">
        <v>74</v>
      </c>
      <c r="E179" s="159" t="s">
        <v>1365</v>
      </c>
      <c r="F179" s="159" t="s">
        <v>1366</v>
      </c>
      <c r="J179" s="160">
        <f>BK179</f>
        <v>0</v>
      </c>
      <c r="L179" s="149"/>
      <c r="M179" s="153"/>
      <c r="N179" s="154"/>
      <c r="O179" s="154"/>
      <c r="P179" s="155">
        <f>SUM(P180:P183)</f>
        <v>0</v>
      </c>
      <c r="Q179" s="154"/>
      <c r="R179" s="155">
        <f>SUM(R180:R183)</f>
        <v>0.30300326</v>
      </c>
      <c r="S179" s="154"/>
      <c r="T179" s="156">
        <f>SUM(T180:T183)</f>
        <v>0</v>
      </c>
      <c r="AR179" s="150" t="s">
        <v>179</v>
      </c>
      <c r="AT179" s="157" t="s">
        <v>74</v>
      </c>
      <c r="AU179" s="157" t="s">
        <v>83</v>
      </c>
      <c r="AY179" s="150" t="s">
        <v>171</v>
      </c>
      <c r="BK179" s="158">
        <f>SUM(BK180:BK183)</f>
        <v>0</v>
      </c>
    </row>
    <row r="180" spans="1:65" s="92" customFormat="1" ht="21.75" customHeight="1">
      <c r="A180" s="227"/>
      <c r="B180" s="90"/>
      <c r="C180" s="161" t="s">
        <v>386</v>
      </c>
      <c r="D180" s="161" t="s">
        <v>173</v>
      </c>
      <c r="E180" s="162" t="s">
        <v>3173</v>
      </c>
      <c r="F180" s="163" t="s">
        <v>3174</v>
      </c>
      <c r="G180" s="164" t="s">
        <v>176</v>
      </c>
      <c r="H180" s="165">
        <v>32.546</v>
      </c>
      <c r="I180" s="75"/>
      <c r="J180" s="166">
        <f>ROUND(I180*H180,2)</f>
        <v>0</v>
      </c>
      <c r="K180" s="163" t="s">
        <v>177</v>
      </c>
      <c r="L180" s="90"/>
      <c r="M180" s="167" t="s">
        <v>3</v>
      </c>
      <c r="N180" s="168" t="s">
        <v>47</v>
      </c>
      <c r="O180" s="169"/>
      <c r="P180" s="170">
        <f>O180*H180</f>
        <v>0</v>
      </c>
      <c r="Q180" s="170">
        <v>0</v>
      </c>
      <c r="R180" s="170">
        <f>Q180*H180</f>
        <v>0</v>
      </c>
      <c r="S180" s="170">
        <v>0</v>
      </c>
      <c r="T180" s="171">
        <f>S180*H180</f>
        <v>0</v>
      </c>
      <c r="U180" s="227"/>
      <c r="V180" s="227"/>
      <c r="W180" s="227"/>
      <c r="X180" s="227"/>
      <c r="Y180" s="227"/>
      <c r="Z180" s="227"/>
      <c r="AA180" s="227"/>
      <c r="AB180" s="227"/>
      <c r="AC180" s="227"/>
      <c r="AD180" s="227"/>
      <c r="AE180" s="227"/>
      <c r="AR180" s="172" t="s">
        <v>261</v>
      </c>
      <c r="AT180" s="172" t="s">
        <v>173</v>
      </c>
      <c r="AU180" s="172" t="s">
        <v>179</v>
      </c>
      <c r="AY180" s="82" t="s">
        <v>171</v>
      </c>
      <c r="BE180" s="173">
        <f>IF(N180="základní",J180,0)</f>
        <v>0</v>
      </c>
      <c r="BF180" s="173">
        <f>IF(N180="snížená",J180,0)</f>
        <v>0</v>
      </c>
      <c r="BG180" s="173">
        <f>IF(N180="zákl. přenesená",J180,0)</f>
        <v>0</v>
      </c>
      <c r="BH180" s="173">
        <f>IF(N180="sníž. přenesená",J180,0)</f>
        <v>0</v>
      </c>
      <c r="BI180" s="173">
        <f>IF(N180="nulová",J180,0)</f>
        <v>0</v>
      </c>
      <c r="BJ180" s="82" t="s">
        <v>179</v>
      </c>
      <c r="BK180" s="173">
        <f>ROUND(I180*H180,2)</f>
        <v>0</v>
      </c>
      <c r="BL180" s="82" t="s">
        <v>261</v>
      </c>
      <c r="BM180" s="172" t="s">
        <v>3175</v>
      </c>
    </row>
    <row r="181" spans="2:51" s="182" customFormat="1" ht="12">
      <c r="B181" s="183"/>
      <c r="D181" s="176" t="s">
        <v>181</v>
      </c>
      <c r="E181" s="184" t="s">
        <v>3</v>
      </c>
      <c r="F181" s="185" t="s">
        <v>3176</v>
      </c>
      <c r="H181" s="186">
        <v>32.546</v>
      </c>
      <c r="L181" s="183"/>
      <c r="M181" s="187"/>
      <c r="N181" s="188"/>
      <c r="O181" s="188"/>
      <c r="P181" s="188"/>
      <c r="Q181" s="188"/>
      <c r="R181" s="188"/>
      <c r="S181" s="188"/>
      <c r="T181" s="189"/>
      <c r="AT181" s="184" t="s">
        <v>181</v>
      </c>
      <c r="AU181" s="184" t="s">
        <v>179</v>
      </c>
      <c r="AV181" s="182" t="s">
        <v>179</v>
      </c>
      <c r="AW181" s="182" t="s">
        <v>36</v>
      </c>
      <c r="AX181" s="182" t="s">
        <v>75</v>
      </c>
      <c r="AY181" s="184" t="s">
        <v>171</v>
      </c>
    </row>
    <row r="182" spans="2:51" s="190" customFormat="1" ht="12">
      <c r="B182" s="191"/>
      <c r="D182" s="176" t="s">
        <v>181</v>
      </c>
      <c r="E182" s="192" t="s">
        <v>3</v>
      </c>
      <c r="F182" s="193" t="s">
        <v>184</v>
      </c>
      <c r="H182" s="194">
        <v>32.546</v>
      </c>
      <c r="L182" s="191"/>
      <c r="M182" s="195"/>
      <c r="N182" s="196"/>
      <c r="O182" s="196"/>
      <c r="P182" s="196"/>
      <c r="Q182" s="196"/>
      <c r="R182" s="196"/>
      <c r="S182" s="196"/>
      <c r="T182" s="197"/>
      <c r="AT182" s="192" t="s">
        <v>181</v>
      </c>
      <c r="AU182" s="192" t="s">
        <v>179</v>
      </c>
      <c r="AV182" s="190" t="s">
        <v>178</v>
      </c>
      <c r="AW182" s="190" t="s">
        <v>36</v>
      </c>
      <c r="AX182" s="190" t="s">
        <v>83</v>
      </c>
      <c r="AY182" s="192" t="s">
        <v>171</v>
      </c>
    </row>
    <row r="183" spans="1:65" s="92" customFormat="1" ht="16.5" customHeight="1">
      <c r="A183" s="227"/>
      <c r="B183" s="90"/>
      <c r="C183" s="198" t="s">
        <v>391</v>
      </c>
      <c r="D183" s="198" t="s">
        <v>248</v>
      </c>
      <c r="E183" s="199" t="s">
        <v>3177</v>
      </c>
      <c r="F183" s="200" t="s">
        <v>3178</v>
      </c>
      <c r="G183" s="201" t="s">
        <v>176</v>
      </c>
      <c r="H183" s="202">
        <v>32.546</v>
      </c>
      <c r="I183" s="78"/>
      <c r="J183" s="203">
        <f>ROUND(I183*H183,2)</f>
        <v>0</v>
      </c>
      <c r="K183" s="200" t="s">
        <v>177</v>
      </c>
      <c r="L183" s="204"/>
      <c r="M183" s="233" t="s">
        <v>3</v>
      </c>
      <c r="N183" s="234" t="s">
        <v>47</v>
      </c>
      <c r="O183" s="224"/>
      <c r="P183" s="225">
        <f>O183*H183</f>
        <v>0</v>
      </c>
      <c r="Q183" s="225">
        <v>0.00931</v>
      </c>
      <c r="R183" s="225">
        <f>Q183*H183</f>
        <v>0.30300326</v>
      </c>
      <c r="S183" s="225">
        <v>0</v>
      </c>
      <c r="T183" s="226">
        <f>S183*H183</f>
        <v>0</v>
      </c>
      <c r="U183" s="227"/>
      <c r="V183" s="227"/>
      <c r="W183" s="227"/>
      <c r="X183" s="227"/>
      <c r="Y183" s="227"/>
      <c r="Z183" s="227"/>
      <c r="AA183" s="227"/>
      <c r="AB183" s="227"/>
      <c r="AC183" s="227"/>
      <c r="AD183" s="227"/>
      <c r="AE183" s="227"/>
      <c r="AR183" s="172" t="s">
        <v>353</v>
      </c>
      <c r="AT183" s="172" t="s">
        <v>248</v>
      </c>
      <c r="AU183" s="172" t="s">
        <v>179</v>
      </c>
      <c r="AY183" s="82" t="s">
        <v>171</v>
      </c>
      <c r="BE183" s="173">
        <f>IF(N183="základní",J183,0)</f>
        <v>0</v>
      </c>
      <c r="BF183" s="173">
        <f>IF(N183="snížená",J183,0)</f>
        <v>0</v>
      </c>
      <c r="BG183" s="173">
        <f>IF(N183="zákl. přenesená",J183,0)</f>
        <v>0</v>
      </c>
      <c r="BH183" s="173">
        <f>IF(N183="sníž. přenesená",J183,0)</f>
        <v>0</v>
      </c>
      <c r="BI183" s="173">
        <f>IF(N183="nulová",J183,0)</f>
        <v>0</v>
      </c>
      <c r="BJ183" s="82" t="s">
        <v>179</v>
      </c>
      <c r="BK183" s="173">
        <f>ROUND(I183*H183,2)</f>
        <v>0</v>
      </c>
      <c r="BL183" s="82" t="s">
        <v>261</v>
      </c>
      <c r="BM183" s="172" t="s">
        <v>3179</v>
      </c>
    </row>
    <row r="184" spans="1:31" s="92" customFormat="1" ht="6.95" customHeight="1">
      <c r="A184" s="227"/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90"/>
      <c r="M184" s="227"/>
      <c r="O184" s="227"/>
      <c r="P184" s="227"/>
      <c r="Q184" s="227"/>
      <c r="R184" s="227"/>
      <c r="S184" s="227"/>
      <c r="T184" s="227"/>
      <c r="U184" s="227"/>
      <c r="V184" s="227"/>
      <c r="W184" s="227"/>
      <c r="X184" s="227"/>
      <c r="Y184" s="227"/>
      <c r="Z184" s="227"/>
      <c r="AA184" s="227"/>
      <c r="AB184" s="227"/>
      <c r="AC184" s="227"/>
      <c r="AD184" s="227"/>
      <c r="AE184" s="227"/>
    </row>
  </sheetData>
  <sheetProtection password="E886" sheet="1" objects="1" scenarios="1"/>
  <autoFilter ref="C87:K183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workbookViewId="0" topLeftCell="A1">
      <selection activeCell="V180" sqref="V180"/>
    </sheetView>
  </sheetViews>
  <sheetFormatPr defaultColWidth="9.140625" defaultRowHeight="12"/>
  <cols>
    <col min="1" max="1" width="8.28125" style="229" customWidth="1"/>
    <col min="2" max="2" width="1.1484375" style="229" customWidth="1"/>
    <col min="3" max="3" width="4.140625" style="229" customWidth="1"/>
    <col min="4" max="4" width="4.28125" style="229" customWidth="1"/>
    <col min="5" max="5" width="17.140625" style="229" customWidth="1"/>
    <col min="6" max="6" width="100.8515625" style="229" customWidth="1"/>
    <col min="7" max="7" width="7.421875" style="229" customWidth="1"/>
    <col min="8" max="8" width="14.00390625" style="229" customWidth="1"/>
    <col min="9" max="9" width="15.8515625" style="229" customWidth="1"/>
    <col min="10" max="11" width="22.28125" style="229" customWidth="1"/>
    <col min="12" max="12" width="9.28125" style="229" customWidth="1"/>
    <col min="13" max="13" width="10.8515625" style="229" hidden="1" customWidth="1"/>
    <col min="14" max="14" width="9.28125" style="229" hidden="1" customWidth="1"/>
    <col min="15" max="20" width="14.140625" style="229" hidden="1" customWidth="1"/>
    <col min="21" max="21" width="16.28125" style="229" hidden="1" customWidth="1"/>
    <col min="22" max="22" width="12.28125" style="229" customWidth="1"/>
    <col min="23" max="23" width="16.28125" style="229" customWidth="1"/>
    <col min="24" max="24" width="12.28125" style="229" customWidth="1"/>
    <col min="25" max="25" width="15.00390625" style="229" customWidth="1"/>
    <col min="26" max="26" width="11.00390625" style="229" customWidth="1"/>
    <col min="27" max="27" width="15.00390625" style="229" customWidth="1"/>
    <col min="28" max="28" width="16.28125" style="229" customWidth="1"/>
    <col min="29" max="29" width="11.00390625" style="229" customWidth="1"/>
    <col min="30" max="30" width="15.00390625" style="229" customWidth="1"/>
    <col min="31" max="31" width="16.28125" style="229" customWidth="1"/>
    <col min="32" max="43" width="9.28125" style="229" customWidth="1"/>
    <col min="44" max="65" width="9.28125" style="229" hidden="1" customWidth="1"/>
    <col min="66" max="16384" width="9.28125" style="229" customWidth="1"/>
  </cols>
  <sheetData>
    <row r="1" ht="12"/>
    <row r="2" spans="12:46" ht="36.95" customHeight="1">
      <c r="L2" s="375" t="s">
        <v>6</v>
      </c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82" t="s">
        <v>102</v>
      </c>
    </row>
    <row r="3" spans="2:46" ht="6.95" customHeight="1">
      <c r="B3" s="83"/>
      <c r="C3" s="84"/>
      <c r="D3" s="84"/>
      <c r="E3" s="84"/>
      <c r="F3" s="84"/>
      <c r="G3" s="84"/>
      <c r="H3" s="84"/>
      <c r="I3" s="84"/>
      <c r="J3" s="84"/>
      <c r="K3" s="84"/>
      <c r="L3" s="85"/>
      <c r="AT3" s="82" t="s">
        <v>83</v>
      </c>
    </row>
    <row r="4" spans="2:46" ht="24.95" customHeight="1">
      <c r="B4" s="85"/>
      <c r="D4" s="86" t="s">
        <v>127</v>
      </c>
      <c r="L4" s="85"/>
      <c r="M4" s="87" t="s">
        <v>11</v>
      </c>
      <c r="AT4" s="82" t="s">
        <v>4</v>
      </c>
    </row>
    <row r="5" spans="2:12" ht="6.95" customHeight="1">
      <c r="B5" s="85"/>
      <c r="L5" s="85"/>
    </row>
    <row r="6" spans="2:12" ht="12" customHeight="1">
      <c r="B6" s="85"/>
      <c r="D6" s="228" t="s">
        <v>17</v>
      </c>
      <c r="L6" s="85"/>
    </row>
    <row r="7" spans="2:12" ht="16.5" customHeight="1">
      <c r="B7" s="85"/>
      <c r="E7" s="373" t="str">
        <f>'Rekapitulace stavby'!K6</f>
        <v>Domov ve Věži - Komunitní bydlení II</v>
      </c>
      <c r="F7" s="374"/>
      <c r="G7" s="374"/>
      <c r="H7" s="374"/>
      <c r="L7" s="85"/>
    </row>
    <row r="8" spans="1:31" s="92" customFormat="1" ht="12" customHeight="1">
      <c r="A8" s="227"/>
      <c r="B8" s="90"/>
      <c r="C8" s="227"/>
      <c r="D8" s="228" t="s">
        <v>128</v>
      </c>
      <c r="E8" s="227"/>
      <c r="F8" s="227"/>
      <c r="G8" s="227"/>
      <c r="H8" s="227"/>
      <c r="I8" s="227"/>
      <c r="J8" s="227"/>
      <c r="K8" s="227"/>
      <c r="L8" s="91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</row>
    <row r="9" spans="1:31" s="92" customFormat="1" ht="16.5" customHeight="1">
      <c r="A9" s="227"/>
      <c r="B9" s="90"/>
      <c r="C9" s="227"/>
      <c r="D9" s="227"/>
      <c r="E9" s="371" t="s">
        <v>3180</v>
      </c>
      <c r="F9" s="372"/>
      <c r="G9" s="372"/>
      <c r="H9" s="372"/>
      <c r="I9" s="227"/>
      <c r="J9" s="227"/>
      <c r="K9" s="227"/>
      <c r="L9" s="91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</row>
    <row r="10" spans="1:31" s="92" customFormat="1" ht="12">
      <c r="A10" s="227"/>
      <c r="B10" s="90"/>
      <c r="C10" s="227"/>
      <c r="D10" s="227"/>
      <c r="E10" s="227"/>
      <c r="F10" s="227"/>
      <c r="G10" s="227"/>
      <c r="H10" s="227"/>
      <c r="I10" s="227"/>
      <c r="J10" s="227"/>
      <c r="K10" s="227"/>
      <c r="L10" s="91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</row>
    <row r="11" spans="1:31" s="92" customFormat="1" ht="12" customHeight="1">
      <c r="A11" s="227"/>
      <c r="B11" s="90"/>
      <c r="C11" s="227"/>
      <c r="D11" s="228" t="s">
        <v>19</v>
      </c>
      <c r="E11" s="227"/>
      <c r="F11" s="93" t="s">
        <v>3</v>
      </c>
      <c r="G11" s="227"/>
      <c r="H11" s="227"/>
      <c r="I11" s="228" t="s">
        <v>20</v>
      </c>
      <c r="J11" s="93" t="s">
        <v>3</v>
      </c>
      <c r="K11" s="227"/>
      <c r="L11" s="91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</row>
    <row r="12" spans="1:31" s="92" customFormat="1" ht="12" customHeight="1">
      <c r="A12" s="227"/>
      <c r="B12" s="90"/>
      <c r="C12" s="227"/>
      <c r="D12" s="228" t="s">
        <v>21</v>
      </c>
      <c r="E12" s="227"/>
      <c r="F12" s="93" t="s">
        <v>22</v>
      </c>
      <c r="G12" s="227"/>
      <c r="H12" s="227"/>
      <c r="I12" s="228" t="s">
        <v>23</v>
      </c>
      <c r="J12" s="94">
        <f>'Rekapitulace stavby'!AN8</f>
        <v>44315</v>
      </c>
      <c r="K12" s="227"/>
      <c r="L12" s="91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</row>
    <row r="13" spans="1:31" s="92" customFormat="1" ht="10.9" customHeight="1">
      <c r="A13" s="227"/>
      <c r="B13" s="90"/>
      <c r="C13" s="227"/>
      <c r="D13" s="227"/>
      <c r="E13" s="227"/>
      <c r="F13" s="227"/>
      <c r="G13" s="227"/>
      <c r="H13" s="227"/>
      <c r="I13" s="227"/>
      <c r="J13" s="227"/>
      <c r="K13" s="227"/>
      <c r="L13" s="91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</row>
    <row r="14" spans="1:31" s="92" customFormat="1" ht="12" customHeight="1">
      <c r="A14" s="227"/>
      <c r="B14" s="90"/>
      <c r="C14" s="227"/>
      <c r="D14" s="228" t="s">
        <v>24</v>
      </c>
      <c r="E14" s="227"/>
      <c r="F14" s="227"/>
      <c r="G14" s="227"/>
      <c r="H14" s="227"/>
      <c r="I14" s="228" t="s">
        <v>25</v>
      </c>
      <c r="J14" s="93" t="s">
        <v>26</v>
      </c>
      <c r="K14" s="227"/>
      <c r="L14" s="91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</row>
    <row r="15" spans="1:31" s="92" customFormat="1" ht="18" customHeight="1">
      <c r="A15" s="227"/>
      <c r="B15" s="90"/>
      <c r="C15" s="227"/>
      <c r="D15" s="227"/>
      <c r="E15" s="93" t="s">
        <v>27</v>
      </c>
      <c r="F15" s="227"/>
      <c r="G15" s="227"/>
      <c r="H15" s="227"/>
      <c r="I15" s="228" t="s">
        <v>28</v>
      </c>
      <c r="J15" s="93" t="s">
        <v>29</v>
      </c>
      <c r="K15" s="227"/>
      <c r="L15" s="91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</row>
    <row r="16" spans="1:31" s="92" customFormat="1" ht="6.95" customHeight="1">
      <c r="A16" s="227"/>
      <c r="B16" s="90"/>
      <c r="C16" s="227"/>
      <c r="D16" s="227"/>
      <c r="E16" s="227"/>
      <c r="F16" s="227"/>
      <c r="G16" s="227"/>
      <c r="H16" s="227"/>
      <c r="I16" s="227"/>
      <c r="J16" s="227"/>
      <c r="K16" s="227"/>
      <c r="L16" s="91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</row>
    <row r="17" spans="1:31" s="92" customFormat="1" ht="12" customHeight="1">
      <c r="A17" s="227"/>
      <c r="B17" s="90"/>
      <c r="C17" s="227"/>
      <c r="D17" s="228" t="s">
        <v>30</v>
      </c>
      <c r="E17" s="227"/>
      <c r="F17" s="227"/>
      <c r="G17" s="227"/>
      <c r="H17" s="227"/>
      <c r="I17" s="228" t="s">
        <v>25</v>
      </c>
      <c r="J17" s="230" t="str">
        <f>'Rekapitulace stavby'!AN13</f>
        <v>Vyplň údaj</v>
      </c>
      <c r="K17" s="227"/>
      <c r="L17" s="91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</row>
    <row r="18" spans="1:31" s="92" customFormat="1" ht="18" customHeight="1">
      <c r="A18" s="227"/>
      <c r="B18" s="90"/>
      <c r="C18" s="227"/>
      <c r="D18" s="227"/>
      <c r="E18" s="377" t="str">
        <f>'Rekapitulace stavby'!E14</f>
        <v>Vyplň údaj</v>
      </c>
      <c r="F18" s="378"/>
      <c r="G18" s="378"/>
      <c r="H18" s="378"/>
      <c r="I18" s="228" t="s">
        <v>28</v>
      </c>
      <c r="J18" s="230" t="str">
        <f>'Rekapitulace stavby'!AN14</f>
        <v>Vyplň údaj</v>
      </c>
      <c r="K18" s="227"/>
      <c r="L18" s="91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</row>
    <row r="19" spans="1:31" s="92" customFormat="1" ht="6.95" customHeight="1">
      <c r="A19" s="227"/>
      <c r="B19" s="90"/>
      <c r="C19" s="227"/>
      <c r="D19" s="227"/>
      <c r="E19" s="227"/>
      <c r="F19" s="227"/>
      <c r="G19" s="227"/>
      <c r="H19" s="227"/>
      <c r="I19" s="227"/>
      <c r="J19" s="227"/>
      <c r="K19" s="227"/>
      <c r="L19" s="91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</row>
    <row r="20" spans="1:31" s="92" customFormat="1" ht="12" customHeight="1">
      <c r="A20" s="227"/>
      <c r="B20" s="90"/>
      <c r="C20" s="227"/>
      <c r="D20" s="228" t="s">
        <v>32</v>
      </c>
      <c r="E20" s="227"/>
      <c r="F20" s="227"/>
      <c r="G20" s="227"/>
      <c r="H20" s="227"/>
      <c r="I20" s="228" t="s">
        <v>25</v>
      </c>
      <c r="J20" s="93" t="s">
        <v>33</v>
      </c>
      <c r="K20" s="227"/>
      <c r="L20" s="91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</row>
    <row r="21" spans="1:31" s="92" customFormat="1" ht="18" customHeight="1">
      <c r="A21" s="227"/>
      <c r="B21" s="90"/>
      <c r="C21" s="227"/>
      <c r="D21" s="227"/>
      <c r="E21" s="93" t="s">
        <v>34</v>
      </c>
      <c r="F21" s="227"/>
      <c r="G21" s="227"/>
      <c r="H21" s="227"/>
      <c r="I21" s="228" t="s">
        <v>28</v>
      </c>
      <c r="J21" s="93" t="s">
        <v>35</v>
      </c>
      <c r="K21" s="227"/>
      <c r="L21" s="91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</row>
    <row r="22" spans="1:31" s="92" customFormat="1" ht="6.95" customHeight="1">
      <c r="A22" s="227"/>
      <c r="B22" s="90"/>
      <c r="C22" s="227"/>
      <c r="D22" s="227"/>
      <c r="E22" s="227"/>
      <c r="F22" s="227"/>
      <c r="G22" s="227"/>
      <c r="H22" s="227"/>
      <c r="I22" s="227"/>
      <c r="J22" s="227"/>
      <c r="K22" s="227"/>
      <c r="L22" s="91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</row>
    <row r="23" spans="1:31" s="92" customFormat="1" ht="12" customHeight="1">
      <c r="A23" s="227"/>
      <c r="B23" s="90"/>
      <c r="C23" s="227"/>
      <c r="D23" s="228" t="s">
        <v>37</v>
      </c>
      <c r="E23" s="227"/>
      <c r="F23" s="227"/>
      <c r="G23" s="227"/>
      <c r="H23" s="227"/>
      <c r="I23" s="228" t="s">
        <v>25</v>
      </c>
      <c r="J23" s="93" t="str">
        <f>IF('Rekapitulace stavby'!AN19="","",'Rekapitulace stavby'!AN19)</f>
        <v/>
      </c>
      <c r="K23" s="227"/>
      <c r="L23" s="91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</row>
    <row r="24" spans="1:31" s="92" customFormat="1" ht="18" customHeight="1">
      <c r="A24" s="227"/>
      <c r="B24" s="90"/>
      <c r="C24" s="227"/>
      <c r="D24" s="227"/>
      <c r="E24" s="93" t="str">
        <f>IF('Rekapitulace stavby'!E20="","",'Rekapitulace stavby'!E20)</f>
        <v xml:space="preserve"> </v>
      </c>
      <c r="F24" s="227"/>
      <c r="G24" s="227"/>
      <c r="H24" s="227"/>
      <c r="I24" s="228" t="s">
        <v>28</v>
      </c>
      <c r="J24" s="93" t="str">
        <f>IF('Rekapitulace stavby'!AN20="","",'Rekapitulace stavby'!AN20)</f>
        <v/>
      </c>
      <c r="K24" s="227"/>
      <c r="L24" s="91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</row>
    <row r="25" spans="1:31" s="92" customFormat="1" ht="6.95" customHeight="1">
      <c r="A25" s="227"/>
      <c r="B25" s="90"/>
      <c r="C25" s="227"/>
      <c r="D25" s="227"/>
      <c r="E25" s="227"/>
      <c r="F25" s="227"/>
      <c r="G25" s="227"/>
      <c r="H25" s="227"/>
      <c r="I25" s="227"/>
      <c r="J25" s="227"/>
      <c r="K25" s="227"/>
      <c r="L25" s="91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</row>
    <row r="26" spans="1:31" s="92" customFormat="1" ht="12" customHeight="1">
      <c r="A26" s="227"/>
      <c r="B26" s="90"/>
      <c r="C26" s="227"/>
      <c r="D26" s="228" t="s">
        <v>39</v>
      </c>
      <c r="E26" s="227"/>
      <c r="F26" s="227"/>
      <c r="G26" s="227"/>
      <c r="H26" s="227"/>
      <c r="I26" s="227"/>
      <c r="J26" s="227"/>
      <c r="K26" s="227"/>
      <c r="L26" s="91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</row>
    <row r="27" spans="1:31" s="98" customFormat="1" ht="16.5" customHeight="1">
      <c r="A27" s="95"/>
      <c r="B27" s="96"/>
      <c r="C27" s="95"/>
      <c r="D27" s="95"/>
      <c r="E27" s="379" t="s">
        <v>3</v>
      </c>
      <c r="F27" s="379"/>
      <c r="G27" s="379"/>
      <c r="H27" s="37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92" customFormat="1" ht="6.95" customHeight="1">
      <c r="A28" s="227"/>
      <c r="B28" s="90"/>
      <c r="C28" s="227"/>
      <c r="D28" s="227"/>
      <c r="E28" s="227"/>
      <c r="F28" s="227"/>
      <c r="G28" s="227"/>
      <c r="H28" s="227"/>
      <c r="I28" s="227"/>
      <c r="J28" s="227"/>
      <c r="K28" s="227"/>
      <c r="L28" s="91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</row>
    <row r="29" spans="1:31" s="92" customFormat="1" ht="6.95" customHeight="1">
      <c r="A29" s="227"/>
      <c r="B29" s="90"/>
      <c r="C29" s="227"/>
      <c r="D29" s="99"/>
      <c r="E29" s="99"/>
      <c r="F29" s="99"/>
      <c r="G29" s="99"/>
      <c r="H29" s="99"/>
      <c r="I29" s="99"/>
      <c r="J29" s="99"/>
      <c r="K29" s="99"/>
      <c r="L29" s="91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</row>
    <row r="30" spans="1:31" s="92" customFormat="1" ht="25.35" customHeight="1">
      <c r="A30" s="227"/>
      <c r="B30" s="90"/>
      <c r="C30" s="227"/>
      <c r="D30" s="100" t="s">
        <v>41</v>
      </c>
      <c r="E30" s="227"/>
      <c r="F30" s="227"/>
      <c r="G30" s="227"/>
      <c r="H30" s="227"/>
      <c r="I30" s="227"/>
      <c r="J30" s="101">
        <f>ROUND(J88,2)</f>
        <v>0</v>
      </c>
      <c r="K30" s="227"/>
      <c r="L30" s="91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</row>
    <row r="31" spans="1:31" s="92" customFormat="1" ht="6.95" customHeight="1">
      <c r="A31" s="227"/>
      <c r="B31" s="90"/>
      <c r="C31" s="227"/>
      <c r="D31" s="99"/>
      <c r="E31" s="99"/>
      <c r="F31" s="99"/>
      <c r="G31" s="99"/>
      <c r="H31" s="99"/>
      <c r="I31" s="99"/>
      <c r="J31" s="99"/>
      <c r="K31" s="99"/>
      <c r="L31" s="91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</row>
    <row r="32" spans="1:31" s="92" customFormat="1" ht="14.45" customHeight="1">
      <c r="A32" s="227"/>
      <c r="B32" s="90"/>
      <c r="C32" s="227"/>
      <c r="D32" s="227"/>
      <c r="E32" s="227"/>
      <c r="F32" s="102" t="s">
        <v>43</v>
      </c>
      <c r="G32" s="227"/>
      <c r="H32" s="227"/>
      <c r="I32" s="102" t="s">
        <v>42</v>
      </c>
      <c r="J32" s="102" t="s">
        <v>44</v>
      </c>
      <c r="K32" s="227"/>
      <c r="L32" s="91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</row>
    <row r="33" spans="1:31" s="92" customFormat="1" ht="14.45" customHeight="1">
      <c r="A33" s="227"/>
      <c r="B33" s="90"/>
      <c r="C33" s="227"/>
      <c r="D33" s="103" t="s">
        <v>45</v>
      </c>
      <c r="E33" s="228" t="s">
        <v>46</v>
      </c>
      <c r="F33" s="104">
        <f>ROUND((SUM(BE88:BE183)),2)</f>
        <v>0</v>
      </c>
      <c r="G33" s="227"/>
      <c r="H33" s="227"/>
      <c r="I33" s="105">
        <v>0.21</v>
      </c>
      <c r="J33" s="104">
        <f>ROUND(((SUM(BE88:BE183))*I33),2)</f>
        <v>0</v>
      </c>
      <c r="K33" s="227"/>
      <c r="L33" s="91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</row>
    <row r="34" spans="1:31" s="92" customFormat="1" ht="14.45" customHeight="1">
      <c r="A34" s="227"/>
      <c r="B34" s="90"/>
      <c r="C34" s="227"/>
      <c r="D34" s="227"/>
      <c r="E34" s="228" t="s">
        <v>47</v>
      </c>
      <c r="F34" s="104">
        <f>ROUND((SUM(BF88:BF183)),2)</f>
        <v>0</v>
      </c>
      <c r="G34" s="227"/>
      <c r="H34" s="227"/>
      <c r="I34" s="105">
        <v>0.15</v>
      </c>
      <c r="J34" s="104">
        <f>ROUND(((SUM(BF88:BF183))*I34),2)</f>
        <v>0</v>
      </c>
      <c r="K34" s="227"/>
      <c r="L34" s="91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</row>
    <row r="35" spans="1:31" s="92" customFormat="1" ht="14.45" customHeight="1" hidden="1">
      <c r="A35" s="227"/>
      <c r="B35" s="90"/>
      <c r="C35" s="227"/>
      <c r="D35" s="227"/>
      <c r="E35" s="228" t="s">
        <v>48</v>
      </c>
      <c r="F35" s="104">
        <f>ROUND((SUM(BG88:BG183)),2)</f>
        <v>0</v>
      </c>
      <c r="G35" s="227"/>
      <c r="H35" s="227"/>
      <c r="I35" s="105">
        <v>0.21</v>
      </c>
      <c r="J35" s="104">
        <f>0</f>
        <v>0</v>
      </c>
      <c r="K35" s="227"/>
      <c r="L35" s="91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</row>
    <row r="36" spans="1:31" s="92" customFormat="1" ht="14.45" customHeight="1" hidden="1">
      <c r="A36" s="227"/>
      <c r="B36" s="90"/>
      <c r="C36" s="227"/>
      <c r="D36" s="227"/>
      <c r="E36" s="228" t="s">
        <v>49</v>
      </c>
      <c r="F36" s="104">
        <f>ROUND((SUM(BH88:BH183)),2)</f>
        <v>0</v>
      </c>
      <c r="G36" s="227"/>
      <c r="H36" s="227"/>
      <c r="I36" s="105">
        <v>0.15</v>
      </c>
      <c r="J36" s="104">
        <f>0</f>
        <v>0</v>
      </c>
      <c r="K36" s="227"/>
      <c r="L36" s="91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</row>
    <row r="37" spans="1:31" s="92" customFormat="1" ht="14.45" customHeight="1" hidden="1">
      <c r="A37" s="227"/>
      <c r="B37" s="90"/>
      <c r="C37" s="227"/>
      <c r="D37" s="227"/>
      <c r="E37" s="228" t="s">
        <v>50</v>
      </c>
      <c r="F37" s="104">
        <f>ROUND((SUM(BI88:BI183)),2)</f>
        <v>0</v>
      </c>
      <c r="G37" s="227"/>
      <c r="H37" s="227"/>
      <c r="I37" s="105">
        <v>0</v>
      </c>
      <c r="J37" s="104">
        <f>0</f>
        <v>0</v>
      </c>
      <c r="K37" s="227"/>
      <c r="L37" s="91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</row>
    <row r="38" spans="1:31" s="92" customFormat="1" ht="6.95" customHeight="1">
      <c r="A38" s="227"/>
      <c r="B38" s="90"/>
      <c r="C38" s="227"/>
      <c r="D38" s="227"/>
      <c r="E38" s="227"/>
      <c r="F38" s="227"/>
      <c r="G38" s="227"/>
      <c r="H38" s="227"/>
      <c r="I38" s="227"/>
      <c r="J38" s="227"/>
      <c r="K38" s="227"/>
      <c r="L38" s="91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</row>
    <row r="39" spans="1:31" s="92" customFormat="1" ht="25.35" customHeight="1">
      <c r="A39" s="227"/>
      <c r="B39" s="90"/>
      <c r="C39" s="106"/>
      <c r="D39" s="107" t="s">
        <v>51</v>
      </c>
      <c r="E39" s="108"/>
      <c r="F39" s="108"/>
      <c r="G39" s="109" t="s">
        <v>52</v>
      </c>
      <c r="H39" s="110" t="s">
        <v>53</v>
      </c>
      <c r="I39" s="108"/>
      <c r="J39" s="111">
        <f>SUM(J30:J37)</f>
        <v>0</v>
      </c>
      <c r="K39" s="112"/>
      <c r="L39" s="91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</row>
    <row r="40" spans="1:31" s="92" customFormat="1" ht="14.45" customHeight="1">
      <c r="A40" s="227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91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</row>
    <row r="44" spans="1:31" s="92" customFormat="1" ht="6.95" customHeight="1">
      <c r="A44" s="227"/>
      <c r="B44" s="115"/>
      <c r="C44" s="116"/>
      <c r="D44" s="116"/>
      <c r="E44" s="116"/>
      <c r="F44" s="116"/>
      <c r="G44" s="116"/>
      <c r="H44" s="116"/>
      <c r="I44" s="116"/>
      <c r="J44" s="116"/>
      <c r="K44" s="116"/>
      <c r="L44" s="91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</row>
    <row r="45" spans="1:31" s="92" customFormat="1" ht="24.95" customHeight="1">
      <c r="A45" s="227"/>
      <c r="B45" s="90"/>
      <c r="C45" s="86" t="s">
        <v>130</v>
      </c>
      <c r="D45" s="227"/>
      <c r="E45" s="227"/>
      <c r="F45" s="227"/>
      <c r="G45" s="227"/>
      <c r="H45" s="227"/>
      <c r="I45" s="227"/>
      <c r="J45" s="227"/>
      <c r="K45" s="227"/>
      <c r="L45" s="91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</row>
    <row r="46" spans="1:31" s="92" customFormat="1" ht="6.95" customHeight="1">
      <c r="A46" s="227"/>
      <c r="B46" s="90"/>
      <c r="C46" s="227"/>
      <c r="D46" s="227"/>
      <c r="E46" s="227"/>
      <c r="F46" s="227"/>
      <c r="G46" s="227"/>
      <c r="H46" s="227"/>
      <c r="I46" s="227"/>
      <c r="J46" s="227"/>
      <c r="K46" s="227"/>
      <c r="L46" s="91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</row>
    <row r="47" spans="1:31" s="92" customFormat="1" ht="12" customHeight="1">
      <c r="A47" s="227"/>
      <c r="B47" s="90"/>
      <c r="C47" s="228" t="s">
        <v>17</v>
      </c>
      <c r="D47" s="227"/>
      <c r="E47" s="227"/>
      <c r="F47" s="227"/>
      <c r="G47" s="227"/>
      <c r="H47" s="227"/>
      <c r="I47" s="227"/>
      <c r="J47" s="227"/>
      <c r="K47" s="227"/>
      <c r="L47" s="91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</row>
    <row r="48" spans="1:31" s="92" customFormat="1" ht="16.5" customHeight="1">
      <c r="A48" s="227"/>
      <c r="B48" s="90"/>
      <c r="C48" s="227"/>
      <c r="D48" s="227"/>
      <c r="E48" s="373" t="str">
        <f>E7</f>
        <v>Domov ve Věži - Komunitní bydlení II</v>
      </c>
      <c r="F48" s="374"/>
      <c r="G48" s="374"/>
      <c r="H48" s="374"/>
      <c r="I48" s="227"/>
      <c r="J48" s="227"/>
      <c r="K48" s="227"/>
      <c r="L48" s="91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</row>
    <row r="49" spans="1:31" s="92" customFormat="1" ht="12" customHeight="1">
      <c r="A49" s="227"/>
      <c r="B49" s="90"/>
      <c r="C49" s="228" t="s">
        <v>128</v>
      </c>
      <c r="D49" s="227"/>
      <c r="E49" s="227"/>
      <c r="F49" s="227"/>
      <c r="G49" s="227"/>
      <c r="H49" s="227"/>
      <c r="I49" s="227"/>
      <c r="J49" s="227"/>
      <c r="K49" s="227"/>
      <c r="L49" s="91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</row>
    <row r="50" spans="1:31" s="92" customFormat="1" ht="16.5" customHeight="1">
      <c r="A50" s="227"/>
      <c r="B50" s="90"/>
      <c r="C50" s="227"/>
      <c r="D50" s="227"/>
      <c r="E50" s="371" t="str">
        <f>E9</f>
        <v>SO 03 - Prostor pro popelnice a sklad nářadí II.</v>
      </c>
      <c r="F50" s="372"/>
      <c r="G50" s="372"/>
      <c r="H50" s="372"/>
      <c r="I50" s="227"/>
      <c r="J50" s="227"/>
      <c r="K50" s="227"/>
      <c r="L50" s="91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</row>
    <row r="51" spans="1:31" s="92" customFormat="1" ht="6.95" customHeight="1">
      <c r="A51" s="227"/>
      <c r="B51" s="90"/>
      <c r="C51" s="227"/>
      <c r="D51" s="227"/>
      <c r="E51" s="227"/>
      <c r="F51" s="227"/>
      <c r="G51" s="227"/>
      <c r="H51" s="227"/>
      <c r="I51" s="227"/>
      <c r="J51" s="227"/>
      <c r="K51" s="227"/>
      <c r="L51" s="91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</row>
    <row r="52" spans="1:31" s="92" customFormat="1" ht="12" customHeight="1">
      <c r="A52" s="227"/>
      <c r="B52" s="90"/>
      <c r="C52" s="228" t="s">
        <v>21</v>
      </c>
      <c r="D52" s="227"/>
      <c r="E52" s="227"/>
      <c r="F52" s="93" t="str">
        <f>F12</f>
        <v>Obec Věž</v>
      </c>
      <c r="G52" s="227"/>
      <c r="H52" s="227"/>
      <c r="I52" s="228" t="s">
        <v>23</v>
      </c>
      <c r="J52" s="94">
        <f>IF(J12="","",J12)</f>
        <v>44315</v>
      </c>
      <c r="K52" s="227"/>
      <c r="L52" s="91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</row>
    <row r="53" spans="1:31" s="92" customFormat="1" ht="6.95" customHeight="1">
      <c r="A53" s="227"/>
      <c r="B53" s="90"/>
      <c r="C53" s="227"/>
      <c r="D53" s="227"/>
      <c r="E53" s="227"/>
      <c r="F53" s="227"/>
      <c r="G53" s="227"/>
      <c r="H53" s="227"/>
      <c r="I53" s="227"/>
      <c r="J53" s="227"/>
      <c r="K53" s="227"/>
      <c r="L53" s="91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</row>
    <row r="54" spans="1:31" s="92" customFormat="1" ht="40.15" customHeight="1">
      <c r="A54" s="227"/>
      <c r="B54" s="90"/>
      <c r="C54" s="228" t="s">
        <v>24</v>
      </c>
      <c r="D54" s="227"/>
      <c r="E54" s="227"/>
      <c r="F54" s="93" t="str">
        <f>E15</f>
        <v xml:space="preserve">Kraj Vysočina, Žižkova 1882/57, 587 33 Jihlava </v>
      </c>
      <c r="G54" s="227"/>
      <c r="H54" s="227"/>
      <c r="I54" s="228" t="s">
        <v>32</v>
      </c>
      <c r="J54" s="231" t="str">
        <f>E21</f>
        <v>INVENTE s.r.o., Žerotínova 483/1, 370 04 Č. Buděj.</v>
      </c>
      <c r="K54" s="227"/>
      <c r="L54" s="91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</row>
    <row r="55" spans="1:31" s="92" customFormat="1" ht="15.2" customHeight="1">
      <c r="A55" s="227"/>
      <c r="B55" s="90"/>
      <c r="C55" s="228" t="s">
        <v>30</v>
      </c>
      <c r="D55" s="227"/>
      <c r="E55" s="227"/>
      <c r="F55" s="93" t="str">
        <f>IF(E18="","",E18)</f>
        <v>Vyplň údaj</v>
      </c>
      <c r="G55" s="227"/>
      <c r="H55" s="227"/>
      <c r="I55" s="228" t="s">
        <v>37</v>
      </c>
      <c r="J55" s="231" t="str">
        <f>E24</f>
        <v xml:space="preserve"> </v>
      </c>
      <c r="K55" s="227"/>
      <c r="L55" s="91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</row>
    <row r="56" spans="1:31" s="92" customFormat="1" ht="10.35" customHeight="1">
      <c r="A56" s="227"/>
      <c r="B56" s="90"/>
      <c r="C56" s="227"/>
      <c r="D56" s="227"/>
      <c r="E56" s="227"/>
      <c r="F56" s="227"/>
      <c r="G56" s="227"/>
      <c r="H56" s="227"/>
      <c r="I56" s="227"/>
      <c r="J56" s="227"/>
      <c r="K56" s="227"/>
      <c r="L56" s="91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</row>
    <row r="57" spans="1:31" s="92" customFormat="1" ht="29.25" customHeight="1">
      <c r="A57" s="227"/>
      <c r="B57" s="90"/>
      <c r="C57" s="118" t="s">
        <v>131</v>
      </c>
      <c r="D57" s="106"/>
      <c r="E57" s="106"/>
      <c r="F57" s="106"/>
      <c r="G57" s="106"/>
      <c r="H57" s="106"/>
      <c r="I57" s="106"/>
      <c r="J57" s="119" t="s">
        <v>132</v>
      </c>
      <c r="K57" s="106"/>
      <c r="L57" s="91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</row>
    <row r="58" spans="1:31" s="92" customFormat="1" ht="10.35" customHeight="1">
      <c r="A58" s="227"/>
      <c r="B58" s="90"/>
      <c r="C58" s="227"/>
      <c r="D58" s="227"/>
      <c r="E58" s="227"/>
      <c r="F58" s="227"/>
      <c r="G58" s="227"/>
      <c r="H58" s="227"/>
      <c r="I58" s="227"/>
      <c r="J58" s="227"/>
      <c r="K58" s="227"/>
      <c r="L58" s="91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</row>
    <row r="59" spans="1:47" s="92" customFormat="1" ht="22.9" customHeight="1">
      <c r="A59" s="227"/>
      <c r="B59" s="90"/>
      <c r="C59" s="120" t="s">
        <v>73</v>
      </c>
      <c r="D59" s="227"/>
      <c r="E59" s="227"/>
      <c r="F59" s="227"/>
      <c r="G59" s="227"/>
      <c r="H59" s="227"/>
      <c r="I59" s="227"/>
      <c r="J59" s="101">
        <f>J88</f>
        <v>0</v>
      </c>
      <c r="K59" s="227"/>
      <c r="L59" s="91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U59" s="82" t="s">
        <v>133</v>
      </c>
    </row>
    <row r="60" spans="2:12" s="121" customFormat="1" ht="24.95" customHeight="1">
      <c r="B60" s="122"/>
      <c r="D60" s="123" t="s">
        <v>134</v>
      </c>
      <c r="E60" s="124"/>
      <c r="F60" s="124"/>
      <c r="G60" s="124"/>
      <c r="H60" s="124"/>
      <c r="I60" s="124"/>
      <c r="J60" s="125">
        <f>J89</f>
        <v>0</v>
      </c>
      <c r="L60" s="122"/>
    </row>
    <row r="61" spans="2:12" s="126" customFormat="1" ht="19.9" customHeight="1">
      <c r="B61" s="127"/>
      <c r="D61" s="128" t="s">
        <v>135</v>
      </c>
      <c r="E61" s="129"/>
      <c r="F61" s="129"/>
      <c r="G61" s="129"/>
      <c r="H61" s="129"/>
      <c r="I61" s="129"/>
      <c r="J61" s="130">
        <f>J90</f>
        <v>0</v>
      </c>
      <c r="L61" s="127"/>
    </row>
    <row r="62" spans="2:12" s="126" customFormat="1" ht="19.9" customHeight="1">
      <c r="B62" s="127"/>
      <c r="D62" s="128" t="s">
        <v>136</v>
      </c>
      <c r="E62" s="129"/>
      <c r="F62" s="129"/>
      <c r="G62" s="129"/>
      <c r="H62" s="129"/>
      <c r="I62" s="129"/>
      <c r="J62" s="130">
        <f>J113</f>
        <v>0</v>
      </c>
      <c r="L62" s="127"/>
    </row>
    <row r="63" spans="2:12" s="126" customFormat="1" ht="19.9" customHeight="1">
      <c r="B63" s="127"/>
      <c r="D63" s="128" t="s">
        <v>137</v>
      </c>
      <c r="E63" s="129"/>
      <c r="F63" s="129"/>
      <c r="G63" s="129"/>
      <c r="H63" s="129"/>
      <c r="I63" s="129"/>
      <c r="J63" s="130">
        <f>J144</f>
        <v>0</v>
      </c>
      <c r="L63" s="127"/>
    </row>
    <row r="64" spans="2:12" s="121" customFormat="1" ht="24.95" customHeight="1">
      <c r="B64" s="122"/>
      <c r="D64" s="123" t="s">
        <v>142</v>
      </c>
      <c r="E64" s="124"/>
      <c r="F64" s="124"/>
      <c r="G64" s="124"/>
      <c r="H64" s="124"/>
      <c r="I64" s="124"/>
      <c r="J64" s="125">
        <f>J148</f>
        <v>0</v>
      </c>
      <c r="L64" s="122"/>
    </row>
    <row r="65" spans="2:12" s="126" customFormat="1" ht="19.9" customHeight="1">
      <c r="B65" s="127"/>
      <c r="D65" s="128" t="s">
        <v>144</v>
      </c>
      <c r="E65" s="129"/>
      <c r="F65" s="129"/>
      <c r="G65" s="129"/>
      <c r="H65" s="129"/>
      <c r="I65" s="129"/>
      <c r="J65" s="130">
        <f>J149</f>
        <v>0</v>
      </c>
      <c r="L65" s="127"/>
    </row>
    <row r="66" spans="2:12" s="126" customFormat="1" ht="19.9" customHeight="1">
      <c r="B66" s="127"/>
      <c r="D66" s="128" t="s">
        <v>145</v>
      </c>
      <c r="E66" s="129"/>
      <c r="F66" s="129"/>
      <c r="G66" s="129"/>
      <c r="H66" s="129"/>
      <c r="I66" s="129"/>
      <c r="J66" s="130">
        <f>J155</f>
        <v>0</v>
      </c>
      <c r="L66" s="127"/>
    </row>
    <row r="67" spans="2:12" s="126" customFormat="1" ht="19.9" customHeight="1">
      <c r="B67" s="127"/>
      <c r="D67" s="128" t="s">
        <v>146</v>
      </c>
      <c r="E67" s="129"/>
      <c r="F67" s="129"/>
      <c r="G67" s="129"/>
      <c r="H67" s="129"/>
      <c r="I67" s="129"/>
      <c r="J67" s="130">
        <f>J160</f>
        <v>0</v>
      </c>
      <c r="L67" s="127"/>
    </row>
    <row r="68" spans="2:12" s="126" customFormat="1" ht="19.9" customHeight="1">
      <c r="B68" s="127"/>
      <c r="D68" s="128" t="s">
        <v>150</v>
      </c>
      <c r="E68" s="129"/>
      <c r="F68" s="129"/>
      <c r="G68" s="129"/>
      <c r="H68" s="129"/>
      <c r="I68" s="129"/>
      <c r="J68" s="130">
        <f>J179</f>
        <v>0</v>
      </c>
      <c r="L68" s="127"/>
    </row>
    <row r="69" spans="1:31" s="92" customFormat="1" ht="21.75" customHeight="1">
      <c r="A69" s="227"/>
      <c r="B69" s="90"/>
      <c r="C69" s="227"/>
      <c r="D69" s="227"/>
      <c r="E69" s="227"/>
      <c r="F69" s="227"/>
      <c r="G69" s="227"/>
      <c r="H69" s="227"/>
      <c r="I69" s="227"/>
      <c r="J69" s="227"/>
      <c r="K69" s="227"/>
      <c r="L69" s="91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</row>
    <row r="70" spans="1:31" s="92" customFormat="1" ht="6.95" customHeight="1">
      <c r="A70" s="227"/>
      <c r="B70" s="113"/>
      <c r="C70" s="114"/>
      <c r="D70" s="114"/>
      <c r="E70" s="114"/>
      <c r="F70" s="114"/>
      <c r="G70" s="114"/>
      <c r="H70" s="114"/>
      <c r="I70" s="114"/>
      <c r="J70" s="114"/>
      <c r="K70" s="114"/>
      <c r="L70" s="91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</row>
    <row r="74" spans="1:31" s="92" customFormat="1" ht="6.95" customHeight="1">
      <c r="A74" s="227"/>
      <c r="B74" s="115"/>
      <c r="C74" s="116"/>
      <c r="D74" s="116"/>
      <c r="E74" s="116"/>
      <c r="F74" s="116"/>
      <c r="G74" s="116"/>
      <c r="H74" s="116"/>
      <c r="I74" s="116"/>
      <c r="J74" s="116"/>
      <c r="K74" s="116"/>
      <c r="L74" s="91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</row>
    <row r="75" spans="1:31" s="92" customFormat="1" ht="24.95" customHeight="1">
      <c r="A75" s="227"/>
      <c r="B75" s="90"/>
      <c r="C75" s="86" t="s">
        <v>156</v>
      </c>
      <c r="D75" s="227"/>
      <c r="E75" s="227"/>
      <c r="F75" s="227"/>
      <c r="G75" s="227"/>
      <c r="H75" s="227"/>
      <c r="I75" s="227"/>
      <c r="J75" s="227"/>
      <c r="K75" s="227"/>
      <c r="L75" s="91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</row>
    <row r="76" spans="1:31" s="92" customFormat="1" ht="6.95" customHeight="1">
      <c r="A76" s="227"/>
      <c r="B76" s="90"/>
      <c r="C76" s="227"/>
      <c r="D76" s="227"/>
      <c r="E76" s="227"/>
      <c r="F76" s="227"/>
      <c r="G76" s="227"/>
      <c r="H76" s="227"/>
      <c r="I76" s="227"/>
      <c r="J76" s="227"/>
      <c r="K76" s="227"/>
      <c r="L76" s="91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</row>
    <row r="77" spans="1:31" s="92" customFormat="1" ht="12" customHeight="1">
      <c r="A77" s="227"/>
      <c r="B77" s="90"/>
      <c r="C77" s="228" t="s">
        <v>17</v>
      </c>
      <c r="D77" s="227"/>
      <c r="E77" s="227"/>
      <c r="F77" s="227"/>
      <c r="G77" s="227"/>
      <c r="H77" s="227"/>
      <c r="I77" s="227"/>
      <c r="J77" s="227"/>
      <c r="K77" s="227"/>
      <c r="L77" s="91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</row>
    <row r="78" spans="1:31" s="92" customFormat="1" ht="16.5" customHeight="1">
      <c r="A78" s="227"/>
      <c r="B78" s="90"/>
      <c r="C78" s="227"/>
      <c r="D78" s="227"/>
      <c r="E78" s="373" t="str">
        <f>E7</f>
        <v>Domov ve Věži - Komunitní bydlení II</v>
      </c>
      <c r="F78" s="374"/>
      <c r="G78" s="374"/>
      <c r="H78" s="374"/>
      <c r="I78" s="227"/>
      <c r="J78" s="227"/>
      <c r="K78" s="227"/>
      <c r="L78" s="91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</row>
    <row r="79" spans="1:31" s="92" customFormat="1" ht="12" customHeight="1">
      <c r="A79" s="227"/>
      <c r="B79" s="90"/>
      <c r="C79" s="228" t="s">
        <v>128</v>
      </c>
      <c r="D79" s="227"/>
      <c r="E79" s="227"/>
      <c r="F79" s="227"/>
      <c r="G79" s="227"/>
      <c r="H79" s="227"/>
      <c r="I79" s="227"/>
      <c r="J79" s="227"/>
      <c r="K79" s="227"/>
      <c r="L79" s="91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</row>
    <row r="80" spans="1:31" s="92" customFormat="1" ht="16.5" customHeight="1">
      <c r="A80" s="227"/>
      <c r="B80" s="90"/>
      <c r="C80" s="227"/>
      <c r="D80" s="227"/>
      <c r="E80" s="371" t="str">
        <f>E9</f>
        <v>SO 03 - Prostor pro popelnice a sklad nářadí II.</v>
      </c>
      <c r="F80" s="372"/>
      <c r="G80" s="372"/>
      <c r="H80" s="372"/>
      <c r="I80" s="227"/>
      <c r="J80" s="227"/>
      <c r="K80" s="227"/>
      <c r="L80" s="91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</row>
    <row r="81" spans="1:31" s="92" customFormat="1" ht="6.95" customHeight="1">
      <c r="A81" s="227"/>
      <c r="B81" s="90"/>
      <c r="C81" s="227"/>
      <c r="D81" s="227"/>
      <c r="E81" s="227"/>
      <c r="F81" s="227"/>
      <c r="G81" s="227"/>
      <c r="H81" s="227"/>
      <c r="I81" s="227"/>
      <c r="J81" s="227"/>
      <c r="K81" s="227"/>
      <c r="L81" s="91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</row>
    <row r="82" spans="1:31" s="92" customFormat="1" ht="12" customHeight="1">
      <c r="A82" s="227"/>
      <c r="B82" s="90"/>
      <c r="C82" s="228" t="s">
        <v>21</v>
      </c>
      <c r="D82" s="227"/>
      <c r="E82" s="227"/>
      <c r="F82" s="93" t="str">
        <f>F12</f>
        <v>Obec Věž</v>
      </c>
      <c r="G82" s="227"/>
      <c r="H82" s="227"/>
      <c r="I82" s="228" t="s">
        <v>23</v>
      </c>
      <c r="J82" s="94">
        <f>IF(J12="","",J12)</f>
        <v>44315</v>
      </c>
      <c r="K82" s="227"/>
      <c r="L82" s="91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</row>
    <row r="83" spans="1:31" s="92" customFormat="1" ht="6.95" customHeight="1">
      <c r="A83" s="227"/>
      <c r="B83" s="90"/>
      <c r="C83" s="227"/>
      <c r="D83" s="227"/>
      <c r="E83" s="227"/>
      <c r="F83" s="227"/>
      <c r="G83" s="227"/>
      <c r="H83" s="227"/>
      <c r="I83" s="227"/>
      <c r="J83" s="227"/>
      <c r="K83" s="227"/>
      <c r="L83" s="91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</row>
    <row r="84" spans="1:31" s="92" customFormat="1" ht="40.15" customHeight="1">
      <c r="A84" s="227"/>
      <c r="B84" s="90"/>
      <c r="C84" s="228" t="s">
        <v>24</v>
      </c>
      <c r="D84" s="227"/>
      <c r="E84" s="227"/>
      <c r="F84" s="93" t="str">
        <f>E15</f>
        <v xml:space="preserve">Kraj Vysočina, Žižkova 1882/57, 587 33 Jihlava </v>
      </c>
      <c r="G84" s="227"/>
      <c r="H84" s="227"/>
      <c r="I84" s="228" t="s">
        <v>32</v>
      </c>
      <c r="J84" s="231" t="str">
        <f>E21</f>
        <v>INVENTE s.r.o., Žerotínova 483/1, 370 04 Č. Buděj.</v>
      </c>
      <c r="K84" s="227"/>
      <c r="L84" s="91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</row>
    <row r="85" spans="1:31" s="92" customFormat="1" ht="15.2" customHeight="1">
      <c r="A85" s="227"/>
      <c r="B85" s="90"/>
      <c r="C85" s="228" t="s">
        <v>30</v>
      </c>
      <c r="D85" s="227"/>
      <c r="E85" s="227"/>
      <c r="F85" s="93" t="str">
        <f>IF(E18="","",E18)</f>
        <v>Vyplň údaj</v>
      </c>
      <c r="G85" s="227"/>
      <c r="H85" s="227"/>
      <c r="I85" s="228" t="s">
        <v>37</v>
      </c>
      <c r="J85" s="231" t="str">
        <f>E24</f>
        <v xml:space="preserve"> </v>
      </c>
      <c r="K85" s="227"/>
      <c r="L85" s="91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</row>
    <row r="86" spans="1:31" s="92" customFormat="1" ht="10.35" customHeight="1">
      <c r="A86" s="227"/>
      <c r="B86" s="90"/>
      <c r="C86" s="227"/>
      <c r="D86" s="227"/>
      <c r="E86" s="227"/>
      <c r="F86" s="227"/>
      <c r="G86" s="227"/>
      <c r="H86" s="227"/>
      <c r="I86" s="227"/>
      <c r="J86" s="227"/>
      <c r="K86" s="227"/>
      <c r="L86" s="91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</row>
    <row r="87" spans="1:31" s="140" customFormat="1" ht="29.25" customHeight="1">
      <c r="A87" s="131"/>
      <c r="B87" s="132"/>
      <c r="C87" s="133" t="s">
        <v>157</v>
      </c>
      <c r="D87" s="134" t="s">
        <v>60</v>
      </c>
      <c r="E87" s="134" t="s">
        <v>56</v>
      </c>
      <c r="F87" s="134" t="s">
        <v>57</v>
      </c>
      <c r="G87" s="134" t="s">
        <v>158</v>
      </c>
      <c r="H87" s="134" t="s">
        <v>159</v>
      </c>
      <c r="I87" s="134" t="s">
        <v>160</v>
      </c>
      <c r="J87" s="134" t="s">
        <v>132</v>
      </c>
      <c r="K87" s="135" t="s">
        <v>161</v>
      </c>
      <c r="L87" s="136"/>
      <c r="M87" s="137" t="s">
        <v>3</v>
      </c>
      <c r="N87" s="138" t="s">
        <v>45</v>
      </c>
      <c r="O87" s="138" t="s">
        <v>162</v>
      </c>
      <c r="P87" s="138" t="s">
        <v>163</v>
      </c>
      <c r="Q87" s="138" t="s">
        <v>164</v>
      </c>
      <c r="R87" s="138" t="s">
        <v>165</v>
      </c>
      <c r="S87" s="138" t="s">
        <v>166</v>
      </c>
      <c r="T87" s="139" t="s">
        <v>167</v>
      </c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</row>
    <row r="88" spans="1:63" s="92" customFormat="1" ht="22.9" customHeight="1">
      <c r="A88" s="227"/>
      <c r="B88" s="90"/>
      <c r="C88" s="141" t="s">
        <v>168</v>
      </c>
      <c r="D88" s="227"/>
      <c r="E88" s="227"/>
      <c r="F88" s="227"/>
      <c r="G88" s="227"/>
      <c r="H88" s="227"/>
      <c r="I88" s="227"/>
      <c r="J88" s="142">
        <f>BK88</f>
        <v>0</v>
      </c>
      <c r="K88" s="227"/>
      <c r="L88" s="90"/>
      <c r="M88" s="143"/>
      <c r="N88" s="144"/>
      <c r="O88" s="99"/>
      <c r="P88" s="145">
        <f>P89+P148</f>
        <v>0</v>
      </c>
      <c r="Q88" s="99"/>
      <c r="R88" s="145">
        <f>R89+R148</f>
        <v>22.045567493965002</v>
      </c>
      <c r="S88" s="99"/>
      <c r="T88" s="146">
        <f>T89+T148</f>
        <v>0</v>
      </c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T88" s="82" t="s">
        <v>74</v>
      </c>
      <c r="AU88" s="82" t="s">
        <v>133</v>
      </c>
      <c r="BK88" s="147">
        <f>BK89+BK148</f>
        <v>0</v>
      </c>
    </row>
    <row r="89" spans="2:63" s="148" customFormat="1" ht="25.9" customHeight="1">
      <c r="B89" s="149"/>
      <c r="D89" s="150" t="s">
        <v>74</v>
      </c>
      <c r="E89" s="151" t="s">
        <v>169</v>
      </c>
      <c r="F89" s="151" t="s">
        <v>170</v>
      </c>
      <c r="J89" s="152">
        <f>BK89</f>
        <v>0</v>
      </c>
      <c r="L89" s="149"/>
      <c r="M89" s="153"/>
      <c r="N89" s="154"/>
      <c r="O89" s="154"/>
      <c r="P89" s="155">
        <f>P90+P113+P144</f>
        <v>0</v>
      </c>
      <c r="Q89" s="154"/>
      <c r="R89" s="155">
        <f>R90+R113+R144</f>
        <v>21.09820742</v>
      </c>
      <c r="S89" s="154"/>
      <c r="T89" s="156">
        <f>T90+T113+T144</f>
        <v>0</v>
      </c>
      <c r="AR89" s="150" t="s">
        <v>83</v>
      </c>
      <c r="AT89" s="157" t="s">
        <v>74</v>
      </c>
      <c r="AU89" s="157" t="s">
        <v>75</v>
      </c>
      <c r="AY89" s="150" t="s">
        <v>171</v>
      </c>
      <c r="BK89" s="158">
        <f>BK90+BK113+BK144</f>
        <v>0</v>
      </c>
    </row>
    <row r="90" spans="2:63" s="148" customFormat="1" ht="22.9" customHeight="1">
      <c r="B90" s="149"/>
      <c r="D90" s="150" t="s">
        <v>74</v>
      </c>
      <c r="E90" s="159" t="s">
        <v>83</v>
      </c>
      <c r="F90" s="159" t="s">
        <v>172</v>
      </c>
      <c r="J90" s="160">
        <f>BK90</f>
        <v>0</v>
      </c>
      <c r="L90" s="149"/>
      <c r="M90" s="153"/>
      <c r="N90" s="154"/>
      <c r="O90" s="154"/>
      <c r="P90" s="155">
        <f>SUM(P91:P112)</f>
        <v>0</v>
      </c>
      <c r="Q90" s="154"/>
      <c r="R90" s="155">
        <f>SUM(R91:R112)</f>
        <v>0</v>
      </c>
      <c r="S90" s="154"/>
      <c r="T90" s="156">
        <f>SUM(T91:T112)</f>
        <v>0</v>
      </c>
      <c r="AR90" s="150" t="s">
        <v>83</v>
      </c>
      <c r="AT90" s="157" t="s">
        <v>74</v>
      </c>
      <c r="AU90" s="157" t="s">
        <v>83</v>
      </c>
      <c r="AY90" s="150" t="s">
        <v>171</v>
      </c>
      <c r="BK90" s="158">
        <f>SUM(BK91:BK112)</f>
        <v>0</v>
      </c>
    </row>
    <row r="91" spans="1:65" s="92" customFormat="1" ht="16.5" customHeight="1">
      <c r="A91" s="227"/>
      <c r="B91" s="90"/>
      <c r="C91" s="161" t="s">
        <v>83</v>
      </c>
      <c r="D91" s="161" t="s">
        <v>173</v>
      </c>
      <c r="E91" s="162" t="s">
        <v>174</v>
      </c>
      <c r="F91" s="163" t="s">
        <v>175</v>
      </c>
      <c r="G91" s="164" t="s">
        <v>176</v>
      </c>
      <c r="H91" s="165">
        <v>1.445</v>
      </c>
      <c r="I91" s="75"/>
      <c r="J91" s="166">
        <f>ROUND(I91*H91,2)</f>
        <v>0</v>
      </c>
      <c r="K91" s="163" t="s">
        <v>177</v>
      </c>
      <c r="L91" s="90"/>
      <c r="M91" s="167" t="s">
        <v>3</v>
      </c>
      <c r="N91" s="168" t="s">
        <v>47</v>
      </c>
      <c r="O91" s="169"/>
      <c r="P91" s="170">
        <f>O91*H91</f>
        <v>0</v>
      </c>
      <c r="Q91" s="170">
        <v>0</v>
      </c>
      <c r="R91" s="170">
        <f>Q91*H91</f>
        <v>0</v>
      </c>
      <c r="S91" s="170">
        <v>0</v>
      </c>
      <c r="T91" s="171">
        <f>S91*H91</f>
        <v>0</v>
      </c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R91" s="172" t="s">
        <v>178</v>
      </c>
      <c r="AT91" s="172" t="s">
        <v>173</v>
      </c>
      <c r="AU91" s="172" t="s">
        <v>179</v>
      </c>
      <c r="AY91" s="82" t="s">
        <v>171</v>
      </c>
      <c r="BE91" s="173">
        <f>IF(N91="základní",J91,0)</f>
        <v>0</v>
      </c>
      <c r="BF91" s="173">
        <f>IF(N91="snížená",J91,0)</f>
        <v>0</v>
      </c>
      <c r="BG91" s="173">
        <f>IF(N91="zákl. přenesená",J91,0)</f>
        <v>0</v>
      </c>
      <c r="BH91" s="173">
        <f>IF(N91="sníž. přenesená",J91,0)</f>
        <v>0</v>
      </c>
      <c r="BI91" s="173">
        <f>IF(N91="nulová",J91,0)</f>
        <v>0</v>
      </c>
      <c r="BJ91" s="82" t="s">
        <v>179</v>
      </c>
      <c r="BK91" s="173">
        <f>ROUND(I91*H91,2)</f>
        <v>0</v>
      </c>
      <c r="BL91" s="82" t="s">
        <v>178</v>
      </c>
      <c r="BM91" s="172" t="s">
        <v>3181</v>
      </c>
    </row>
    <row r="92" spans="2:51" s="182" customFormat="1" ht="12">
      <c r="B92" s="183"/>
      <c r="D92" s="176" t="s">
        <v>181</v>
      </c>
      <c r="E92" s="184" t="s">
        <v>3</v>
      </c>
      <c r="F92" s="185" t="s">
        <v>3107</v>
      </c>
      <c r="H92" s="186">
        <v>1.445</v>
      </c>
      <c r="L92" s="183"/>
      <c r="M92" s="187"/>
      <c r="N92" s="188"/>
      <c r="O92" s="188"/>
      <c r="P92" s="188"/>
      <c r="Q92" s="188"/>
      <c r="R92" s="188"/>
      <c r="S92" s="188"/>
      <c r="T92" s="189"/>
      <c r="AT92" s="184" t="s">
        <v>181</v>
      </c>
      <c r="AU92" s="184" t="s">
        <v>179</v>
      </c>
      <c r="AV92" s="182" t="s">
        <v>179</v>
      </c>
      <c r="AW92" s="182" t="s">
        <v>36</v>
      </c>
      <c r="AX92" s="182" t="s">
        <v>75</v>
      </c>
      <c r="AY92" s="184" t="s">
        <v>171</v>
      </c>
    </row>
    <row r="93" spans="2:51" s="190" customFormat="1" ht="12">
      <c r="B93" s="191"/>
      <c r="D93" s="176" t="s">
        <v>181</v>
      </c>
      <c r="E93" s="192" t="s">
        <v>3</v>
      </c>
      <c r="F93" s="193" t="s">
        <v>184</v>
      </c>
      <c r="H93" s="194">
        <v>1.445</v>
      </c>
      <c r="L93" s="191"/>
      <c r="M93" s="195"/>
      <c r="N93" s="196"/>
      <c r="O93" s="196"/>
      <c r="P93" s="196"/>
      <c r="Q93" s="196"/>
      <c r="R93" s="196"/>
      <c r="S93" s="196"/>
      <c r="T93" s="197"/>
      <c r="AT93" s="192" t="s">
        <v>181</v>
      </c>
      <c r="AU93" s="192" t="s">
        <v>179</v>
      </c>
      <c r="AV93" s="190" t="s">
        <v>178</v>
      </c>
      <c r="AW93" s="190" t="s">
        <v>36</v>
      </c>
      <c r="AX93" s="190" t="s">
        <v>83</v>
      </c>
      <c r="AY93" s="192" t="s">
        <v>171</v>
      </c>
    </row>
    <row r="94" spans="1:65" s="92" customFormat="1" ht="21.75" customHeight="1">
      <c r="A94" s="227"/>
      <c r="B94" s="90"/>
      <c r="C94" s="161" t="s">
        <v>179</v>
      </c>
      <c r="D94" s="161" t="s">
        <v>173</v>
      </c>
      <c r="E94" s="162" t="s">
        <v>185</v>
      </c>
      <c r="F94" s="163" t="s">
        <v>186</v>
      </c>
      <c r="G94" s="164" t="s">
        <v>187</v>
      </c>
      <c r="H94" s="165">
        <v>2.889</v>
      </c>
      <c r="I94" s="75"/>
      <c r="J94" s="166">
        <f>ROUND(I94*H94,2)</f>
        <v>0</v>
      </c>
      <c r="K94" s="163" t="s">
        <v>177</v>
      </c>
      <c r="L94" s="90"/>
      <c r="M94" s="167" t="s">
        <v>3</v>
      </c>
      <c r="N94" s="168" t="s">
        <v>47</v>
      </c>
      <c r="O94" s="169"/>
      <c r="P94" s="170">
        <f>O94*H94</f>
        <v>0</v>
      </c>
      <c r="Q94" s="170">
        <v>0</v>
      </c>
      <c r="R94" s="170">
        <f>Q94*H94</f>
        <v>0</v>
      </c>
      <c r="S94" s="170">
        <v>0</v>
      </c>
      <c r="T94" s="171">
        <f>S94*H94</f>
        <v>0</v>
      </c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R94" s="172" t="s">
        <v>178</v>
      </c>
      <c r="AT94" s="172" t="s">
        <v>173</v>
      </c>
      <c r="AU94" s="172" t="s">
        <v>179</v>
      </c>
      <c r="AY94" s="82" t="s">
        <v>171</v>
      </c>
      <c r="BE94" s="173">
        <f>IF(N94="základní",J94,0)</f>
        <v>0</v>
      </c>
      <c r="BF94" s="173">
        <f>IF(N94="snížená",J94,0)</f>
        <v>0</v>
      </c>
      <c r="BG94" s="173">
        <f>IF(N94="zákl. přenesená",J94,0)</f>
        <v>0</v>
      </c>
      <c r="BH94" s="173">
        <f>IF(N94="sníž. přenesená",J94,0)</f>
        <v>0</v>
      </c>
      <c r="BI94" s="173">
        <f>IF(N94="nulová",J94,0)</f>
        <v>0</v>
      </c>
      <c r="BJ94" s="82" t="s">
        <v>179</v>
      </c>
      <c r="BK94" s="173">
        <f>ROUND(I94*H94,2)</f>
        <v>0</v>
      </c>
      <c r="BL94" s="82" t="s">
        <v>178</v>
      </c>
      <c r="BM94" s="172" t="s">
        <v>3182</v>
      </c>
    </row>
    <row r="95" spans="2:51" s="182" customFormat="1" ht="12">
      <c r="B95" s="183"/>
      <c r="D95" s="176" t="s">
        <v>181</v>
      </c>
      <c r="E95" s="184" t="s">
        <v>3</v>
      </c>
      <c r="F95" s="185" t="s">
        <v>3109</v>
      </c>
      <c r="H95" s="186">
        <v>2.889</v>
      </c>
      <c r="L95" s="183"/>
      <c r="M95" s="187"/>
      <c r="N95" s="188"/>
      <c r="O95" s="188"/>
      <c r="P95" s="188"/>
      <c r="Q95" s="188"/>
      <c r="R95" s="188"/>
      <c r="S95" s="188"/>
      <c r="T95" s="189"/>
      <c r="AT95" s="184" t="s">
        <v>181</v>
      </c>
      <c r="AU95" s="184" t="s">
        <v>179</v>
      </c>
      <c r="AV95" s="182" t="s">
        <v>179</v>
      </c>
      <c r="AW95" s="182" t="s">
        <v>36</v>
      </c>
      <c r="AX95" s="182" t="s">
        <v>75</v>
      </c>
      <c r="AY95" s="184" t="s">
        <v>171</v>
      </c>
    </row>
    <row r="96" spans="2:51" s="190" customFormat="1" ht="12">
      <c r="B96" s="191"/>
      <c r="D96" s="176" t="s">
        <v>181</v>
      </c>
      <c r="E96" s="192" t="s">
        <v>3</v>
      </c>
      <c r="F96" s="193" t="s">
        <v>184</v>
      </c>
      <c r="H96" s="194">
        <v>2.889</v>
      </c>
      <c r="L96" s="191"/>
      <c r="M96" s="195"/>
      <c r="N96" s="196"/>
      <c r="O96" s="196"/>
      <c r="P96" s="196"/>
      <c r="Q96" s="196"/>
      <c r="R96" s="196"/>
      <c r="S96" s="196"/>
      <c r="T96" s="197"/>
      <c r="AT96" s="192" t="s">
        <v>181</v>
      </c>
      <c r="AU96" s="192" t="s">
        <v>179</v>
      </c>
      <c r="AV96" s="190" t="s">
        <v>178</v>
      </c>
      <c r="AW96" s="190" t="s">
        <v>36</v>
      </c>
      <c r="AX96" s="190" t="s">
        <v>83</v>
      </c>
      <c r="AY96" s="192" t="s">
        <v>171</v>
      </c>
    </row>
    <row r="97" spans="1:65" s="92" customFormat="1" ht="24">
      <c r="A97" s="227"/>
      <c r="B97" s="90"/>
      <c r="C97" s="161" t="s">
        <v>193</v>
      </c>
      <c r="D97" s="161" t="s">
        <v>173</v>
      </c>
      <c r="E97" s="162" t="s">
        <v>194</v>
      </c>
      <c r="F97" s="163" t="s">
        <v>195</v>
      </c>
      <c r="G97" s="164" t="s">
        <v>187</v>
      </c>
      <c r="H97" s="165">
        <v>9.66</v>
      </c>
      <c r="I97" s="75"/>
      <c r="J97" s="166">
        <f>ROUND(I97*H97,2)</f>
        <v>0</v>
      </c>
      <c r="K97" s="163" t="s">
        <v>177</v>
      </c>
      <c r="L97" s="90"/>
      <c r="M97" s="167" t="s">
        <v>3</v>
      </c>
      <c r="N97" s="168" t="s">
        <v>47</v>
      </c>
      <c r="O97" s="169"/>
      <c r="P97" s="170">
        <f>O97*H97</f>
        <v>0</v>
      </c>
      <c r="Q97" s="170">
        <v>0</v>
      </c>
      <c r="R97" s="170">
        <f>Q97*H97</f>
        <v>0</v>
      </c>
      <c r="S97" s="170">
        <v>0</v>
      </c>
      <c r="T97" s="171">
        <f>S97*H97</f>
        <v>0</v>
      </c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R97" s="172" t="s">
        <v>178</v>
      </c>
      <c r="AT97" s="172" t="s">
        <v>173</v>
      </c>
      <c r="AU97" s="172" t="s">
        <v>179</v>
      </c>
      <c r="AY97" s="82" t="s">
        <v>171</v>
      </c>
      <c r="BE97" s="173">
        <f>IF(N97="základní",J97,0)</f>
        <v>0</v>
      </c>
      <c r="BF97" s="173">
        <f>IF(N97="snížená",J97,0)</f>
        <v>0</v>
      </c>
      <c r="BG97" s="173">
        <f>IF(N97="zákl. přenesená",J97,0)</f>
        <v>0</v>
      </c>
      <c r="BH97" s="173">
        <f>IF(N97="sníž. přenesená",J97,0)</f>
        <v>0</v>
      </c>
      <c r="BI97" s="173">
        <f>IF(N97="nulová",J97,0)</f>
        <v>0</v>
      </c>
      <c r="BJ97" s="82" t="s">
        <v>179</v>
      </c>
      <c r="BK97" s="173">
        <f>ROUND(I97*H97,2)</f>
        <v>0</v>
      </c>
      <c r="BL97" s="82" t="s">
        <v>178</v>
      </c>
      <c r="BM97" s="172" t="s">
        <v>3183</v>
      </c>
    </row>
    <row r="98" spans="2:51" s="182" customFormat="1" ht="12">
      <c r="B98" s="183"/>
      <c r="D98" s="176" t="s">
        <v>181</v>
      </c>
      <c r="E98" s="184" t="s">
        <v>3</v>
      </c>
      <c r="F98" s="185" t="s">
        <v>3111</v>
      </c>
      <c r="H98" s="186">
        <v>9.66</v>
      </c>
      <c r="L98" s="183"/>
      <c r="M98" s="187"/>
      <c r="N98" s="188"/>
      <c r="O98" s="188"/>
      <c r="P98" s="188"/>
      <c r="Q98" s="188"/>
      <c r="R98" s="188"/>
      <c r="S98" s="188"/>
      <c r="T98" s="189"/>
      <c r="AT98" s="184" t="s">
        <v>181</v>
      </c>
      <c r="AU98" s="184" t="s">
        <v>179</v>
      </c>
      <c r="AV98" s="182" t="s">
        <v>179</v>
      </c>
      <c r="AW98" s="182" t="s">
        <v>36</v>
      </c>
      <c r="AX98" s="182" t="s">
        <v>75</v>
      </c>
      <c r="AY98" s="184" t="s">
        <v>171</v>
      </c>
    </row>
    <row r="99" spans="2:51" s="190" customFormat="1" ht="12">
      <c r="B99" s="191"/>
      <c r="D99" s="176" t="s">
        <v>181</v>
      </c>
      <c r="E99" s="192" t="s">
        <v>3</v>
      </c>
      <c r="F99" s="193" t="s">
        <v>184</v>
      </c>
      <c r="H99" s="194">
        <v>9.66</v>
      </c>
      <c r="L99" s="191"/>
      <c r="M99" s="195"/>
      <c r="N99" s="196"/>
      <c r="O99" s="196"/>
      <c r="P99" s="196"/>
      <c r="Q99" s="196"/>
      <c r="R99" s="196"/>
      <c r="S99" s="196"/>
      <c r="T99" s="197"/>
      <c r="AT99" s="192" t="s">
        <v>181</v>
      </c>
      <c r="AU99" s="192" t="s">
        <v>179</v>
      </c>
      <c r="AV99" s="190" t="s">
        <v>178</v>
      </c>
      <c r="AW99" s="190" t="s">
        <v>36</v>
      </c>
      <c r="AX99" s="190" t="s">
        <v>83</v>
      </c>
      <c r="AY99" s="192" t="s">
        <v>171</v>
      </c>
    </row>
    <row r="100" spans="1:65" s="92" customFormat="1" ht="36">
      <c r="A100" s="227"/>
      <c r="B100" s="90"/>
      <c r="C100" s="161" t="s">
        <v>178</v>
      </c>
      <c r="D100" s="161" t="s">
        <v>173</v>
      </c>
      <c r="E100" s="162" t="s">
        <v>202</v>
      </c>
      <c r="F100" s="163" t="s">
        <v>203</v>
      </c>
      <c r="G100" s="164" t="s">
        <v>187</v>
      </c>
      <c r="H100" s="165">
        <v>12.549</v>
      </c>
      <c r="I100" s="75"/>
      <c r="J100" s="166">
        <f>ROUND(I100*H100,2)</f>
        <v>0</v>
      </c>
      <c r="K100" s="163" t="s">
        <v>177</v>
      </c>
      <c r="L100" s="90"/>
      <c r="M100" s="167" t="s">
        <v>3</v>
      </c>
      <c r="N100" s="168" t="s">
        <v>47</v>
      </c>
      <c r="O100" s="169"/>
      <c r="P100" s="170">
        <f>O100*H100</f>
        <v>0</v>
      </c>
      <c r="Q100" s="170">
        <v>0</v>
      </c>
      <c r="R100" s="170">
        <f>Q100*H100</f>
        <v>0</v>
      </c>
      <c r="S100" s="170">
        <v>0</v>
      </c>
      <c r="T100" s="171">
        <f>S100*H100</f>
        <v>0</v>
      </c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R100" s="172" t="s">
        <v>178</v>
      </c>
      <c r="AT100" s="172" t="s">
        <v>173</v>
      </c>
      <c r="AU100" s="172" t="s">
        <v>179</v>
      </c>
      <c r="AY100" s="82" t="s">
        <v>171</v>
      </c>
      <c r="BE100" s="173">
        <f>IF(N100="základní",J100,0)</f>
        <v>0</v>
      </c>
      <c r="BF100" s="173">
        <f>IF(N100="snížená",J100,0)</f>
        <v>0</v>
      </c>
      <c r="BG100" s="173">
        <f>IF(N100="zákl. přenesená",J100,0)</f>
        <v>0</v>
      </c>
      <c r="BH100" s="173">
        <f>IF(N100="sníž. přenesená",J100,0)</f>
        <v>0</v>
      </c>
      <c r="BI100" s="173">
        <f>IF(N100="nulová",J100,0)</f>
        <v>0</v>
      </c>
      <c r="BJ100" s="82" t="s">
        <v>179</v>
      </c>
      <c r="BK100" s="173">
        <f>ROUND(I100*H100,2)</f>
        <v>0</v>
      </c>
      <c r="BL100" s="82" t="s">
        <v>178</v>
      </c>
      <c r="BM100" s="172" t="s">
        <v>3184</v>
      </c>
    </row>
    <row r="101" spans="2:51" s="182" customFormat="1" ht="12">
      <c r="B101" s="183"/>
      <c r="D101" s="176" t="s">
        <v>181</v>
      </c>
      <c r="E101" s="184" t="s">
        <v>3</v>
      </c>
      <c r="F101" s="185" t="s">
        <v>3113</v>
      </c>
      <c r="H101" s="186">
        <v>12.549</v>
      </c>
      <c r="L101" s="183"/>
      <c r="M101" s="187"/>
      <c r="N101" s="188"/>
      <c r="O101" s="188"/>
      <c r="P101" s="188"/>
      <c r="Q101" s="188"/>
      <c r="R101" s="188"/>
      <c r="S101" s="188"/>
      <c r="T101" s="189"/>
      <c r="AT101" s="184" t="s">
        <v>181</v>
      </c>
      <c r="AU101" s="184" t="s">
        <v>179</v>
      </c>
      <c r="AV101" s="182" t="s">
        <v>179</v>
      </c>
      <c r="AW101" s="182" t="s">
        <v>36</v>
      </c>
      <c r="AX101" s="182" t="s">
        <v>75</v>
      </c>
      <c r="AY101" s="184" t="s">
        <v>171</v>
      </c>
    </row>
    <row r="102" spans="2:51" s="190" customFormat="1" ht="12">
      <c r="B102" s="191"/>
      <c r="D102" s="176" t="s">
        <v>181</v>
      </c>
      <c r="E102" s="192" t="s">
        <v>3</v>
      </c>
      <c r="F102" s="193" t="s">
        <v>184</v>
      </c>
      <c r="H102" s="194">
        <v>12.549</v>
      </c>
      <c r="L102" s="191"/>
      <c r="M102" s="195"/>
      <c r="N102" s="196"/>
      <c r="O102" s="196"/>
      <c r="P102" s="196"/>
      <c r="Q102" s="196"/>
      <c r="R102" s="196"/>
      <c r="S102" s="196"/>
      <c r="T102" s="197"/>
      <c r="AT102" s="192" t="s">
        <v>181</v>
      </c>
      <c r="AU102" s="192" t="s">
        <v>179</v>
      </c>
      <c r="AV102" s="190" t="s">
        <v>178</v>
      </c>
      <c r="AW102" s="190" t="s">
        <v>36</v>
      </c>
      <c r="AX102" s="190" t="s">
        <v>83</v>
      </c>
      <c r="AY102" s="192" t="s">
        <v>171</v>
      </c>
    </row>
    <row r="103" spans="1:65" s="92" customFormat="1" ht="36">
      <c r="A103" s="227"/>
      <c r="B103" s="90"/>
      <c r="C103" s="161" t="s">
        <v>206</v>
      </c>
      <c r="D103" s="161" t="s">
        <v>173</v>
      </c>
      <c r="E103" s="162" t="s">
        <v>207</v>
      </c>
      <c r="F103" s="163" t="s">
        <v>208</v>
      </c>
      <c r="G103" s="164" t="s">
        <v>187</v>
      </c>
      <c r="H103" s="165">
        <v>12.549</v>
      </c>
      <c r="I103" s="75"/>
      <c r="J103" s="166">
        <f>ROUND(I103*H103,2)</f>
        <v>0</v>
      </c>
      <c r="K103" s="163" t="s">
        <v>177</v>
      </c>
      <c r="L103" s="90"/>
      <c r="M103" s="167" t="s">
        <v>3</v>
      </c>
      <c r="N103" s="168" t="s">
        <v>47</v>
      </c>
      <c r="O103" s="169"/>
      <c r="P103" s="170">
        <f>O103*H103</f>
        <v>0</v>
      </c>
      <c r="Q103" s="170">
        <v>0</v>
      </c>
      <c r="R103" s="170">
        <f>Q103*H103</f>
        <v>0</v>
      </c>
      <c r="S103" s="170">
        <v>0</v>
      </c>
      <c r="T103" s="171">
        <f>S103*H103</f>
        <v>0</v>
      </c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R103" s="172" t="s">
        <v>178</v>
      </c>
      <c r="AT103" s="172" t="s">
        <v>173</v>
      </c>
      <c r="AU103" s="172" t="s">
        <v>179</v>
      </c>
      <c r="AY103" s="82" t="s">
        <v>171</v>
      </c>
      <c r="BE103" s="173">
        <f>IF(N103="základní",J103,0)</f>
        <v>0</v>
      </c>
      <c r="BF103" s="173">
        <f>IF(N103="snížená",J103,0)</f>
        <v>0</v>
      </c>
      <c r="BG103" s="173">
        <f>IF(N103="zákl. přenesená",J103,0)</f>
        <v>0</v>
      </c>
      <c r="BH103" s="173">
        <f>IF(N103="sníž. přenesená",J103,0)</f>
        <v>0</v>
      </c>
      <c r="BI103" s="173">
        <f>IF(N103="nulová",J103,0)</f>
        <v>0</v>
      </c>
      <c r="BJ103" s="82" t="s">
        <v>179</v>
      </c>
      <c r="BK103" s="173">
        <f>ROUND(I103*H103,2)</f>
        <v>0</v>
      </c>
      <c r="BL103" s="82" t="s">
        <v>178</v>
      </c>
      <c r="BM103" s="172" t="s">
        <v>3185</v>
      </c>
    </row>
    <row r="104" spans="1:65" s="92" customFormat="1" ht="36">
      <c r="A104" s="227"/>
      <c r="B104" s="90"/>
      <c r="C104" s="161" t="s">
        <v>210</v>
      </c>
      <c r="D104" s="161" t="s">
        <v>173</v>
      </c>
      <c r="E104" s="162" t="s">
        <v>211</v>
      </c>
      <c r="F104" s="163" t="s">
        <v>212</v>
      </c>
      <c r="G104" s="164" t="s">
        <v>187</v>
      </c>
      <c r="H104" s="165">
        <v>62.745</v>
      </c>
      <c r="I104" s="75"/>
      <c r="J104" s="166">
        <f>ROUND(I104*H104,2)</f>
        <v>0</v>
      </c>
      <c r="K104" s="163" t="s">
        <v>177</v>
      </c>
      <c r="L104" s="90"/>
      <c r="M104" s="167" t="s">
        <v>3</v>
      </c>
      <c r="N104" s="168" t="s">
        <v>47</v>
      </c>
      <c r="O104" s="169"/>
      <c r="P104" s="170">
        <f>O104*H104</f>
        <v>0</v>
      </c>
      <c r="Q104" s="170">
        <v>0</v>
      </c>
      <c r="R104" s="170">
        <f>Q104*H104</f>
        <v>0</v>
      </c>
      <c r="S104" s="170">
        <v>0</v>
      </c>
      <c r="T104" s="171">
        <f>S104*H104</f>
        <v>0</v>
      </c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R104" s="172" t="s">
        <v>178</v>
      </c>
      <c r="AT104" s="172" t="s">
        <v>173</v>
      </c>
      <c r="AU104" s="172" t="s">
        <v>179</v>
      </c>
      <c r="AY104" s="82" t="s">
        <v>171</v>
      </c>
      <c r="BE104" s="173">
        <f>IF(N104="základní",J104,0)</f>
        <v>0</v>
      </c>
      <c r="BF104" s="173">
        <f>IF(N104="snížená",J104,0)</f>
        <v>0</v>
      </c>
      <c r="BG104" s="173">
        <f>IF(N104="zákl. přenesená",J104,0)</f>
        <v>0</v>
      </c>
      <c r="BH104" s="173">
        <f>IF(N104="sníž. přenesená",J104,0)</f>
        <v>0</v>
      </c>
      <c r="BI104" s="173">
        <f>IF(N104="nulová",J104,0)</f>
        <v>0</v>
      </c>
      <c r="BJ104" s="82" t="s">
        <v>179</v>
      </c>
      <c r="BK104" s="173">
        <f>ROUND(I104*H104,2)</f>
        <v>0</v>
      </c>
      <c r="BL104" s="82" t="s">
        <v>178</v>
      </c>
      <c r="BM104" s="172" t="s">
        <v>3186</v>
      </c>
    </row>
    <row r="105" spans="2:51" s="182" customFormat="1" ht="12">
      <c r="B105" s="183"/>
      <c r="D105" s="176" t="s">
        <v>181</v>
      </c>
      <c r="F105" s="185" t="s">
        <v>3116</v>
      </c>
      <c r="H105" s="186">
        <v>62.745</v>
      </c>
      <c r="L105" s="183"/>
      <c r="M105" s="187"/>
      <c r="N105" s="188"/>
      <c r="O105" s="188"/>
      <c r="P105" s="188"/>
      <c r="Q105" s="188"/>
      <c r="R105" s="188"/>
      <c r="S105" s="188"/>
      <c r="T105" s="189"/>
      <c r="AT105" s="184" t="s">
        <v>181</v>
      </c>
      <c r="AU105" s="184" t="s">
        <v>179</v>
      </c>
      <c r="AV105" s="182" t="s">
        <v>179</v>
      </c>
      <c r="AW105" s="182" t="s">
        <v>4</v>
      </c>
      <c r="AX105" s="182" t="s">
        <v>83</v>
      </c>
      <c r="AY105" s="184" t="s">
        <v>171</v>
      </c>
    </row>
    <row r="106" spans="1:65" s="92" customFormat="1" ht="24">
      <c r="A106" s="227"/>
      <c r="B106" s="90"/>
      <c r="C106" s="161" t="s">
        <v>215</v>
      </c>
      <c r="D106" s="161" t="s">
        <v>173</v>
      </c>
      <c r="E106" s="162" t="s">
        <v>216</v>
      </c>
      <c r="F106" s="163" t="s">
        <v>217</v>
      </c>
      <c r="G106" s="164" t="s">
        <v>187</v>
      </c>
      <c r="H106" s="165">
        <v>12.549</v>
      </c>
      <c r="I106" s="75"/>
      <c r="J106" s="166">
        <f>ROUND(I106*H106,2)</f>
        <v>0</v>
      </c>
      <c r="K106" s="163" t="s">
        <v>177</v>
      </c>
      <c r="L106" s="90"/>
      <c r="M106" s="167" t="s">
        <v>3</v>
      </c>
      <c r="N106" s="168" t="s">
        <v>47</v>
      </c>
      <c r="O106" s="169"/>
      <c r="P106" s="170">
        <f>O106*H106</f>
        <v>0</v>
      </c>
      <c r="Q106" s="170">
        <v>0</v>
      </c>
      <c r="R106" s="170">
        <f>Q106*H106</f>
        <v>0</v>
      </c>
      <c r="S106" s="170">
        <v>0</v>
      </c>
      <c r="T106" s="171">
        <f>S106*H106</f>
        <v>0</v>
      </c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R106" s="172" t="s">
        <v>178</v>
      </c>
      <c r="AT106" s="172" t="s">
        <v>173</v>
      </c>
      <c r="AU106" s="172" t="s">
        <v>179</v>
      </c>
      <c r="AY106" s="82" t="s">
        <v>171</v>
      </c>
      <c r="BE106" s="173">
        <f>IF(N106="základní",J106,0)</f>
        <v>0</v>
      </c>
      <c r="BF106" s="173">
        <f>IF(N106="snížená",J106,0)</f>
        <v>0</v>
      </c>
      <c r="BG106" s="173">
        <f>IF(N106="zákl. přenesená",J106,0)</f>
        <v>0</v>
      </c>
      <c r="BH106" s="173">
        <f>IF(N106="sníž. přenesená",J106,0)</f>
        <v>0</v>
      </c>
      <c r="BI106" s="173">
        <f>IF(N106="nulová",J106,0)</f>
        <v>0</v>
      </c>
      <c r="BJ106" s="82" t="s">
        <v>179</v>
      </c>
      <c r="BK106" s="173">
        <f>ROUND(I106*H106,2)</f>
        <v>0</v>
      </c>
      <c r="BL106" s="82" t="s">
        <v>178</v>
      </c>
      <c r="BM106" s="172" t="s">
        <v>3187</v>
      </c>
    </row>
    <row r="107" spans="1:65" s="92" customFormat="1" ht="24">
      <c r="A107" s="227"/>
      <c r="B107" s="90"/>
      <c r="C107" s="161" t="s">
        <v>219</v>
      </c>
      <c r="D107" s="161" t="s">
        <v>173</v>
      </c>
      <c r="E107" s="162" t="s">
        <v>220</v>
      </c>
      <c r="F107" s="163" t="s">
        <v>221</v>
      </c>
      <c r="G107" s="164" t="s">
        <v>222</v>
      </c>
      <c r="H107" s="165">
        <v>21.333</v>
      </c>
      <c r="I107" s="75"/>
      <c r="J107" s="166">
        <f>ROUND(I107*H107,2)</f>
        <v>0</v>
      </c>
      <c r="K107" s="163" t="s">
        <v>177</v>
      </c>
      <c r="L107" s="90"/>
      <c r="M107" s="167" t="s">
        <v>3</v>
      </c>
      <c r="N107" s="168" t="s">
        <v>47</v>
      </c>
      <c r="O107" s="169"/>
      <c r="P107" s="170">
        <f>O107*H107</f>
        <v>0</v>
      </c>
      <c r="Q107" s="170">
        <v>0</v>
      </c>
      <c r="R107" s="170">
        <f>Q107*H107</f>
        <v>0</v>
      </c>
      <c r="S107" s="170">
        <v>0</v>
      </c>
      <c r="T107" s="171">
        <f>S107*H107</f>
        <v>0</v>
      </c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R107" s="172" t="s">
        <v>178</v>
      </c>
      <c r="AT107" s="172" t="s">
        <v>173</v>
      </c>
      <c r="AU107" s="172" t="s">
        <v>179</v>
      </c>
      <c r="AY107" s="82" t="s">
        <v>171</v>
      </c>
      <c r="BE107" s="173">
        <f>IF(N107="základní",J107,0)</f>
        <v>0</v>
      </c>
      <c r="BF107" s="173">
        <f>IF(N107="snížená",J107,0)</f>
        <v>0</v>
      </c>
      <c r="BG107" s="173">
        <f>IF(N107="zákl. přenesená",J107,0)</f>
        <v>0</v>
      </c>
      <c r="BH107" s="173">
        <f>IF(N107="sníž. přenesená",J107,0)</f>
        <v>0</v>
      </c>
      <c r="BI107" s="173">
        <f>IF(N107="nulová",J107,0)</f>
        <v>0</v>
      </c>
      <c r="BJ107" s="82" t="s">
        <v>179</v>
      </c>
      <c r="BK107" s="173">
        <f>ROUND(I107*H107,2)</f>
        <v>0</v>
      </c>
      <c r="BL107" s="82" t="s">
        <v>178</v>
      </c>
      <c r="BM107" s="172" t="s">
        <v>3188</v>
      </c>
    </row>
    <row r="108" spans="2:51" s="182" customFormat="1" ht="12">
      <c r="B108" s="183"/>
      <c r="D108" s="176" t="s">
        <v>181</v>
      </c>
      <c r="F108" s="185" t="s">
        <v>3119</v>
      </c>
      <c r="H108" s="186">
        <v>21.333</v>
      </c>
      <c r="L108" s="183"/>
      <c r="M108" s="187"/>
      <c r="N108" s="188"/>
      <c r="O108" s="188"/>
      <c r="P108" s="188"/>
      <c r="Q108" s="188"/>
      <c r="R108" s="188"/>
      <c r="S108" s="188"/>
      <c r="T108" s="189"/>
      <c r="AT108" s="184" t="s">
        <v>181</v>
      </c>
      <c r="AU108" s="184" t="s">
        <v>179</v>
      </c>
      <c r="AV108" s="182" t="s">
        <v>179</v>
      </c>
      <c r="AW108" s="182" t="s">
        <v>4</v>
      </c>
      <c r="AX108" s="182" t="s">
        <v>83</v>
      </c>
      <c r="AY108" s="184" t="s">
        <v>171</v>
      </c>
    </row>
    <row r="109" spans="1:65" s="92" customFormat="1" ht="24">
      <c r="A109" s="227"/>
      <c r="B109" s="90"/>
      <c r="C109" s="161" t="s">
        <v>226</v>
      </c>
      <c r="D109" s="161" t="s">
        <v>173</v>
      </c>
      <c r="E109" s="162" t="s">
        <v>227</v>
      </c>
      <c r="F109" s="163" t="s">
        <v>228</v>
      </c>
      <c r="G109" s="164" t="s">
        <v>187</v>
      </c>
      <c r="H109" s="165">
        <v>12.549</v>
      </c>
      <c r="I109" s="75"/>
      <c r="J109" s="166">
        <f>ROUND(I109*H109,2)</f>
        <v>0</v>
      </c>
      <c r="K109" s="163" t="s">
        <v>177</v>
      </c>
      <c r="L109" s="90"/>
      <c r="M109" s="167" t="s">
        <v>3</v>
      </c>
      <c r="N109" s="168" t="s">
        <v>47</v>
      </c>
      <c r="O109" s="169"/>
      <c r="P109" s="170">
        <f>O109*H109</f>
        <v>0</v>
      </c>
      <c r="Q109" s="170">
        <v>0</v>
      </c>
      <c r="R109" s="170">
        <f>Q109*H109</f>
        <v>0</v>
      </c>
      <c r="S109" s="170">
        <v>0</v>
      </c>
      <c r="T109" s="171">
        <f>S109*H109</f>
        <v>0</v>
      </c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R109" s="172" t="s">
        <v>178</v>
      </c>
      <c r="AT109" s="172" t="s">
        <v>173</v>
      </c>
      <c r="AU109" s="172" t="s">
        <v>179</v>
      </c>
      <c r="AY109" s="82" t="s">
        <v>171</v>
      </c>
      <c r="BE109" s="173">
        <f>IF(N109="základní",J109,0)</f>
        <v>0</v>
      </c>
      <c r="BF109" s="173">
        <f>IF(N109="snížená",J109,0)</f>
        <v>0</v>
      </c>
      <c r="BG109" s="173">
        <f>IF(N109="zákl. přenesená",J109,0)</f>
        <v>0</v>
      </c>
      <c r="BH109" s="173">
        <f>IF(N109="sníž. přenesená",J109,0)</f>
        <v>0</v>
      </c>
      <c r="BI109" s="173">
        <f>IF(N109="nulová",J109,0)</f>
        <v>0</v>
      </c>
      <c r="BJ109" s="82" t="s">
        <v>179</v>
      </c>
      <c r="BK109" s="173">
        <f>ROUND(I109*H109,2)</f>
        <v>0</v>
      </c>
      <c r="BL109" s="82" t="s">
        <v>178</v>
      </c>
      <c r="BM109" s="172" t="s">
        <v>3189</v>
      </c>
    </row>
    <row r="110" spans="1:65" s="92" customFormat="1" ht="21.75" customHeight="1">
      <c r="A110" s="227"/>
      <c r="B110" s="90"/>
      <c r="C110" s="161" t="s">
        <v>230</v>
      </c>
      <c r="D110" s="161" t="s">
        <v>173</v>
      </c>
      <c r="E110" s="162" t="s">
        <v>237</v>
      </c>
      <c r="F110" s="163" t="s">
        <v>238</v>
      </c>
      <c r="G110" s="164" t="s">
        <v>176</v>
      </c>
      <c r="H110" s="165">
        <v>9.631</v>
      </c>
      <c r="I110" s="75"/>
      <c r="J110" s="166">
        <f>ROUND(I110*H110,2)</f>
        <v>0</v>
      </c>
      <c r="K110" s="163" t="s">
        <v>177</v>
      </c>
      <c r="L110" s="90"/>
      <c r="M110" s="167" t="s">
        <v>3</v>
      </c>
      <c r="N110" s="168" t="s">
        <v>47</v>
      </c>
      <c r="O110" s="169"/>
      <c r="P110" s="170">
        <f>O110*H110</f>
        <v>0</v>
      </c>
      <c r="Q110" s="170">
        <v>0</v>
      </c>
      <c r="R110" s="170">
        <f>Q110*H110</f>
        <v>0</v>
      </c>
      <c r="S110" s="170">
        <v>0</v>
      </c>
      <c r="T110" s="171">
        <f>S110*H110</f>
        <v>0</v>
      </c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R110" s="172" t="s">
        <v>178</v>
      </c>
      <c r="AT110" s="172" t="s">
        <v>173</v>
      </c>
      <c r="AU110" s="172" t="s">
        <v>179</v>
      </c>
      <c r="AY110" s="82" t="s">
        <v>171</v>
      </c>
      <c r="BE110" s="173">
        <f>IF(N110="základní",J110,0)</f>
        <v>0</v>
      </c>
      <c r="BF110" s="173">
        <f>IF(N110="snížená",J110,0)</f>
        <v>0</v>
      </c>
      <c r="BG110" s="173">
        <f>IF(N110="zákl. přenesená",J110,0)</f>
        <v>0</v>
      </c>
      <c r="BH110" s="173">
        <f>IF(N110="sníž. přenesená",J110,0)</f>
        <v>0</v>
      </c>
      <c r="BI110" s="173">
        <f>IF(N110="nulová",J110,0)</f>
        <v>0</v>
      </c>
      <c r="BJ110" s="82" t="s">
        <v>179</v>
      </c>
      <c r="BK110" s="173">
        <f>ROUND(I110*H110,2)</f>
        <v>0</v>
      </c>
      <c r="BL110" s="82" t="s">
        <v>178</v>
      </c>
      <c r="BM110" s="172" t="s">
        <v>3190</v>
      </c>
    </row>
    <row r="111" spans="2:51" s="182" customFormat="1" ht="12">
      <c r="B111" s="183"/>
      <c r="D111" s="176" t="s">
        <v>181</v>
      </c>
      <c r="E111" s="184" t="s">
        <v>3</v>
      </c>
      <c r="F111" s="185" t="s">
        <v>3122</v>
      </c>
      <c r="H111" s="186">
        <v>9.631</v>
      </c>
      <c r="L111" s="183"/>
      <c r="M111" s="187"/>
      <c r="N111" s="188"/>
      <c r="O111" s="188"/>
      <c r="P111" s="188"/>
      <c r="Q111" s="188"/>
      <c r="R111" s="188"/>
      <c r="S111" s="188"/>
      <c r="T111" s="189"/>
      <c r="AT111" s="184" t="s">
        <v>181</v>
      </c>
      <c r="AU111" s="184" t="s">
        <v>179</v>
      </c>
      <c r="AV111" s="182" t="s">
        <v>179</v>
      </c>
      <c r="AW111" s="182" t="s">
        <v>36</v>
      </c>
      <c r="AX111" s="182" t="s">
        <v>75</v>
      </c>
      <c r="AY111" s="184" t="s">
        <v>171</v>
      </c>
    </row>
    <row r="112" spans="2:51" s="190" customFormat="1" ht="12">
      <c r="B112" s="191"/>
      <c r="D112" s="176" t="s">
        <v>181</v>
      </c>
      <c r="E112" s="192" t="s">
        <v>3</v>
      </c>
      <c r="F112" s="193" t="s">
        <v>184</v>
      </c>
      <c r="H112" s="194">
        <v>9.631</v>
      </c>
      <c r="L112" s="191"/>
      <c r="M112" s="195"/>
      <c r="N112" s="196"/>
      <c r="O112" s="196"/>
      <c r="P112" s="196"/>
      <c r="Q112" s="196"/>
      <c r="R112" s="196"/>
      <c r="S112" s="196"/>
      <c r="T112" s="197"/>
      <c r="AT112" s="192" t="s">
        <v>181</v>
      </c>
      <c r="AU112" s="192" t="s">
        <v>179</v>
      </c>
      <c r="AV112" s="190" t="s">
        <v>178</v>
      </c>
      <c r="AW112" s="190" t="s">
        <v>36</v>
      </c>
      <c r="AX112" s="190" t="s">
        <v>83</v>
      </c>
      <c r="AY112" s="192" t="s">
        <v>171</v>
      </c>
    </row>
    <row r="113" spans="2:63" s="148" customFormat="1" ht="22.9" customHeight="1">
      <c r="B113" s="149"/>
      <c r="D113" s="150" t="s">
        <v>74</v>
      </c>
      <c r="E113" s="159" t="s">
        <v>179</v>
      </c>
      <c r="F113" s="159" t="s">
        <v>241</v>
      </c>
      <c r="J113" s="160">
        <f>BK113</f>
        <v>0</v>
      </c>
      <c r="L113" s="149"/>
      <c r="M113" s="153"/>
      <c r="N113" s="154"/>
      <c r="O113" s="154"/>
      <c r="P113" s="155">
        <f>SUM(P114:P143)</f>
        <v>0</v>
      </c>
      <c r="Q113" s="154"/>
      <c r="R113" s="155">
        <f>SUM(R114:R143)</f>
        <v>19.525626340000002</v>
      </c>
      <c r="S113" s="154"/>
      <c r="T113" s="156">
        <f>SUM(T114:T143)</f>
        <v>0</v>
      </c>
      <c r="AR113" s="150" t="s">
        <v>83</v>
      </c>
      <c r="AT113" s="157" t="s">
        <v>74</v>
      </c>
      <c r="AU113" s="157" t="s">
        <v>83</v>
      </c>
      <c r="AY113" s="150" t="s">
        <v>171</v>
      </c>
      <c r="BK113" s="158">
        <f>SUM(BK114:BK143)</f>
        <v>0</v>
      </c>
    </row>
    <row r="114" spans="1:65" s="92" customFormat="1" ht="24">
      <c r="A114" s="227"/>
      <c r="B114" s="90"/>
      <c r="C114" s="161" t="s">
        <v>236</v>
      </c>
      <c r="D114" s="161" t="s">
        <v>173</v>
      </c>
      <c r="E114" s="162" t="s">
        <v>270</v>
      </c>
      <c r="F114" s="163" t="s">
        <v>271</v>
      </c>
      <c r="G114" s="164" t="s">
        <v>176</v>
      </c>
      <c r="H114" s="165">
        <v>9.631</v>
      </c>
      <c r="I114" s="75"/>
      <c r="J114" s="166">
        <f>ROUND(I114*H114,2)</f>
        <v>0</v>
      </c>
      <c r="K114" s="163" t="s">
        <v>177</v>
      </c>
      <c r="L114" s="90"/>
      <c r="M114" s="167" t="s">
        <v>3</v>
      </c>
      <c r="N114" s="168" t="s">
        <v>47</v>
      </c>
      <c r="O114" s="169"/>
      <c r="P114" s="170">
        <f>O114*H114</f>
        <v>0</v>
      </c>
      <c r="Q114" s="170">
        <v>0.0001</v>
      </c>
      <c r="R114" s="170">
        <f>Q114*H114</f>
        <v>0.0009631</v>
      </c>
      <c r="S114" s="170">
        <v>0</v>
      </c>
      <c r="T114" s="171">
        <f>S114*H114</f>
        <v>0</v>
      </c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R114" s="172" t="s">
        <v>178</v>
      </c>
      <c r="AT114" s="172" t="s">
        <v>173</v>
      </c>
      <c r="AU114" s="172" t="s">
        <v>179</v>
      </c>
      <c r="AY114" s="82" t="s">
        <v>171</v>
      </c>
      <c r="BE114" s="173">
        <f>IF(N114="základní",J114,0)</f>
        <v>0</v>
      </c>
      <c r="BF114" s="173">
        <f>IF(N114="snížená",J114,0)</f>
        <v>0</v>
      </c>
      <c r="BG114" s="173">
        <f>IF(N114="zákl. přenesená",J114,0)</f>
        <v>0</v>
      </c>
      <c r="BH114" s="173">
        <f>IF(N114="sníž. přenesená",J114,0)</f>
        <v>0</v>
      </c>
      <c r="BI114" s="173">
        <f>IF(N114="nulová",J114,0)</f>
        <v>0</v>
      </c>
      <c r="BJ114" s="82" t="s">
        <v>179</v>
      </c>
      <c r="BK114" s="173">
        <f>ROUND(I114*H114,2)</f>
        <v>0</v>
      </c>
      <c r="BL114" s="82" t="s">
        <v>178</v>
      </c>
      <c r="BM114" s="172" t="s">
        <v>3191</v>
      </c>
    </row>
    <row r="115" spans="2:51" s="182" customFormat="1" ht="12">
      <c r="B115" s="183"/>
      <c r="D115" s="176" t="s">
        <v>181</v>
      </c>
      <c r="E115" s="184" t="s">
        <v>3</v>
      </c>
      <c r="F115" s="185" t="s">
        <v>3122</v>
      </c>
      <c r="H115" s="186">
        <v>9.631</v>
      </c>
      <c r="L115" s="183"/>
      <c r="M115" s="187"/>
      <c r="N115" s="188"/>
      <c r="O115" s="188"/>
      <c r="P115" s="188"/>
      <c r="Q115" s="188"/>
      <c r="R115" s="188"/>
      <c r="S115" s="188"/>
      <c r="T115" s="189"/>
      <c r="AT115" s="184" t="s">
        <v>181</v>
      </c>
      <c r="AU115" s="184" t="s">
        <v>179</v>
      </c>
      <c r="AV115" s="182" t="s">
        <v>179</v>
      </c>
      <c r="AW115" s="182" t="s">
        <v>36</v>
      </c>
      <c r="AX115" s="182" t="s">
        <v>75</v>
      </c>
      <c r="AY115" s="184" t="s">
        <v>171</v>
      </c>
    </row>
    <row r="116" spans="2:51" s="190" customFormat="1" ht="12">
      <c r="B116" s="191"/>
      <c r="D116" s="176" t="s">
        <v>181</v>
      </c>
      <c r="E116" s="192" t="s">
        <v>3</v>
      </c>
      <c r="F116" s="193" t="s">
        <v>184</v>
      </c>
      <c r="H116" s="194">
        <v>9.631</v>
      </c>
      <c r="L116" s="191"/>
      <c r="M116" s="195"/>
      <c r="N116" s="196"/>
      <c r="O116" s="196"/>
      <c r="P116" s="196"/>
      <c r="Q116" s="196"/>
      <c r="R116" s="196"/>
      <c r="S116" s="196"/>
      <c r="T116" s="197"/>
      <c r="AT116" s="192" t="s">
        <v>181</v>
      </c>
      <c r="AU116" s="192" t="s">
        <v>179</v>
      </c>
      <c r="AV116" s="190" t="s">
        <v>178</v>
      </c>
      <c r="AW116" s="190" t="s">
        <v>36</v>
      </c>
      <c r="AX116" s="190" t="s">
        <v>83</v>
      </c>
      <c r="AY116" s="192" t="s">
        <v>171</v>
      </c>
    </row>
    <row r="117" spans="1:65" s="92" customFormat="1" ht="16.5" customHeight="1">
      <c r="A117" s="227"/>
      <c r="B117" s="90"/>
      <c r="C117" s="198" t="s">
        <v>242</v>
      </c>
      <c r="D117" s="198" t="s">
        <v>248</v>
      </c>
      <c r="E117" s="199" t="s">
        <v>249</v>
      </c>
      <c r="F117" s="200" t="s">
        <v>250</v>
      </c>
      <c r="G117" s="201" t="s">
        <v>176</v>
      </c>
      <c r="H117" s="202">
        <v>9.631</v>
      </c>
      <c r="I117" s="78"/>
      <c r="J117" s="203">
        <f>ROUND(I117*H117,2)</f>
        <v>0</v>
      </c>
      <c r="K117" s="200" t="s">
        <v>177</v>
      </c>
      <c r="L117" s="204"/>
      <c r="M117" s="205" t="s">
        <v>3</v>
      </c>
      <c r="N117" s="206" t="s">
        <v>47</v>
      </c>
      <c r="O117" s="169"/>
      <c r="P117" s="170">
        <f>O117*H117</f>
        <v>0</v>
      </c>
      <c r="Q117" s="170">
        <v>0.0003</v>
      </c>
      <c r="R117" s="170">
        <f>Q117*H117</f>
        <v>0.0028893</v>
      </c>
      <c r="S117" s="170">
        <v>0</v>
      </c>
      <c r="T117" s="171">
        <f>S117*H117</f>
        <v>0</v>
      </c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R117" s="172" t="s">
        <v>219</v>
      </c>
      <c r="AT117" s="172" t="s">
        <v>248</v>
      </c>
      <c r="AU117" s="172" t="s">
        <v>179</v>
      </c>
      <c r="AY117" s="82" t="s">
        <v>171</v>
      </c>
      <c r="BE117" s="173">
        <f>IF(N117="základní",J117,0)</f>
        <v>0</v>
      </c>
      <c r="BF117" s="173">
        <f>IF(N117="snížená",J117,0)</f>
        <v>0</v>
      </c>
      <c r="BG117" s="173">
        <f>IF(N117="zákl. přenesená",J117,0)</f>
        <v>0</v>
      </c>
      <c r="BH117" s="173">
        <f>IF(N117="sníž. přenesená",J117,0)</f>
        <v>0</v>
      </c>
      <c r="BI117" s="173">
        <f>IF(N117="nulová",J117,0)</f>
        <v>0</v>
      </c>
      <c r="BJ117" s="82" t="s">
        <v>179</v>
      </c>
      <c r="BK117" s="173">
        <f>ROUND(I117*H117,2)</f>
        <v>0</v>
      </c>
      <c r="BL117" s="82" t="s">
        <v>178</v>
      </c>
      <c r="BM117" s="172" t="s">
        <v>3192</v>
      </c>
    </row>
    <row r="118" spans="1:65" s="92" customFormat="1" ht="21.75" customHeight="1">
      <c r="A118" s="227"/>
      <c r="B118" s="90"/>
      <c r="C118" s="161" t="s">
        <v>247</v>
      </c>
      <c r="D118" s="161" t="s">
        <v>173</v>
      </c>
      <c r="E118" s="162" t="s">
        <v>278</v>
      </c>
      <c r="F118" s="163" t="s">
        <v>279</v>
      </c>
      <c r="G118" s="164" t="s">
        <v>187</v>
      </c>
      <c r="H118" s="165">
        <v>1.445</v>
      </c>
      <c r="I118" s="75"/>
      <c r="J118" s="166">
        <f>ROUND(I118*H118,2)</f>
        <v>0</v>
      </c>
      <c r="K118" s="163" t="s">
        <v>177</v>
      </c>
      <c r="L118" s="90"/>
      <c r="M118" s="167" t="s">
        <v>3</v>
      </c>
      <c r="N118" s="168" t="s">
        <v>47</v>
      </c>
      <c r="O118" s="169"/>
      <c r="P118" s="170">
        <f>O118*H118</f>
        <v>0</v>
      </c>
      <c r="Q118" s="170">
        <v>2.16</v>
      </c>
      <c r="R118" s="170">
        <f>Q118*H118</f>
        <v>3.1212000000000004</v>
      </c>
      <c r="S118" s="170">
        <v>0</v>
      </c>
      <c r="T118" s="171">
        <f>S118*H118</f>
        <v>0</v>
      </c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R118" s="172" t="s">
        <v>178</v>
      </c>
      <c r="AT118" s="172" t="s">
        <v>173</v>
      </c>
      <c r="AU118" s="172" t="s">
        <v>179</v>
      </c>
      <c r="AY118" s="82" t="s">
        <v>171</v>
      </c>
      <c r="BE118" s="173">
        <f>IF(N118="základní",J118,0)</f>
        <v>0</v>
      </c>
      <c r="BF118" s="173">
        <f>IF(N118="snížená",J118,0)</f>
        <v>0</v>
      </c>
      <c r="BG118" s="173">
        <f>IF(N118="zákl. přenesená",J118,0)</f>
        <v>0</v>
      </c>
      <c r="BH118" s="173">
        <f>IF(N118="sníž. přenesená",J118,0)</f>
        <v>0</v>
      </c>
      <c r="BI118" s="173">
        <f>IF(N118="nulová",J118,0)</f>
        <v>0</v>
      </c>
      <c r="BJ118" s="82" t="s">
        <v>179</v>
      </c>
      <c r="BK118" s="173">
        <f>ROUND(I118*H118,2)</f>
        <v>0</v>
      </c>
      <c r="BL118" s="82" t="s">
        <v>178</v>
      </c>
      <c r="BM118" s="172" t="s">
        <v>3193</v>
      </c>
    </row>
    <row r="119" spans="2:51" s="182" customFormat="1" ht="12">
      <c r="B119" s="183"/>
      <c r="D119" s="176" t="s">
        <v>181</v>
      </c>
      <c r="E119" s="184" t="s">
        <v>3</v>
      </c>
      <c r="F119" s="185" t="s">
        <v>3107</v>
      </c>
      <c r="H119" s="186">
        <v>1.445</v>
      </c>
      <c r="L119" s="183"/>
      <c r="M119" s="187"/>
      <c r="N119" s="188"/>
      <c r="O119" s="188"/>
      <c r="P119" s="188"/>
      <c r="Q119" s="188"/>
      <c r="R119" s="188"/>
      <c r="S119" s="188"/>
      <c r="T119" s="189"/>
      <c r="AT119" s="184" t="s">
        <v>181</v>
      </c>
      <c r="AU119" s="184" t="s">
        <v>179</v>
      </c>
      <c r="AV119" s="182" t="s">
        <v>179</v>
      </c>
      <c r="AW119" s="182" t="s">
        <v>36</v>
      </c>
      <c r="AX119" s="182" t="s">
        <v>75</v>
      </c>
      <c r="AY119" s="184" t="s">
        <v>171</v>
      </c>
    </row>
    <row r="120" spans="2:51" s="190" customFormat="1" ht="12">
      <c r="B120" s="191"/>
      <c r="D120" s="176" t="s">
        <v>181</v>
      </c>
      <c r="E120" s="192" t="s">
        <v>3</v>
      </c>
      <c r="F120" s="193" t="s">
        <v>184</v>
      </c>
      <c r="H120" s="194">
        <v>1.445</v>
      </c>
      <c r="L120" s="191"/>
      <c r="M120" s="195"/>
      <c r="N120" s="196"/>
      <c r="O120" s="196"/>
      <c r="P120" s="196"/>
      <c r="Q120" s="196"/>
      <c r="R120" s="196"/>
      <c r="S120" s="196"/>
      <c r="T120" s="197"/>
      <c r="AT120" s="192" t="s">
        <v>181</v>
      </c>
      <c r="AU120" s="192" t="s">
        <v>179</v>
      </c>
      <c r="AV120" s="190" t="s">
        <v>178</v>
      </c>
      <c r="AW120" s="190" t="s">
        <v>36</v>
      </c>
      <c r="AX120" s="190" t="s">
        <v>83</v>
      </c>
      <c r="AY120" s="192" t="s">
        <v>171</v>
      </c>
    </row>
    <row r="121" spans="1:65" s="92" customFormat="1" ht="21.75" customHeight="1">
      <c r="A121" s="227"/>
      <c r="B121" s="90"/>
      <c r="C121" s="161" t="s">
        <v>253</v>
      </c>
      <c r="D121" s="161" t="s">
        <v>173</v>
      </c>
      <c r="E121" s="162" t="s">
        <v>287</v>
      </c>
      <c r="F121" s="163" t="s">
        <v>288</v>
      </c>
      <c r="G121" s="164" t="s">
        <v>187</v>
      </c>
      <c r="H121" s="165">
        <v>0.963</v>
      </c>
      <c r="I121" s="75"/>
      <c r="J121" s="166">
        <f>ROUND(I121*H121,2)</f>
        <v>0</v>
      </c>
      <c r="K121" s="163" t="s">
        <v>177</v>
      </c>
      <c r="L121" s="90"/>
      <c r="M121" s="167" t="s">
        <v>3</v>
      </c>
      <c r="N121" s="168" t="s">
        <v>47</v>
      </c>
      <c r="O121" s="169"/>
      <c r="P121" s="170">
        <f>O121*H121</f>
        <v>0</v>
      </c>
      <c r="Q121" s="170">
        <v>2.45329</v>
      </c>
      <c r="R121" s="170">
        <f>Q121*H121</f>
        <v>2.36251827</v>
      </c>
      <c r="S121" s="170">
        <v>0</v>
      </c>
      <c r="T121" s="171">
        <f>S121*H121</f>
        <v>0</v>
      </c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R121" s="172" t="s">
        <v>178</v>
      </c>
      <c r="AT121" s="172" t="s">
        <v>173</v>
      </c>
      <c r="AU121" s="172" t="s">
        <v>179</v>
      </c>
      <c r="AY121" s="82" t="s">
        <v>171</v>
      </c>
      <c r="BE121" s="173">
        <f>IF(N121="základní",J121,0)</f>
        <v>0</v>
      </c>
      <c r="BF121" s="173">
        <f>IF(N121="snížená",J121,0)</f>
        <v>0</v>
      </c>
      <c r="BG121" s="173">
        <f>IF(N121="zákl. přenesená",J121,0)</f>
        <v>0</v>
      </c>
      <c r="BH121" s="173">
        <f>IF(N121="sníž. přenesená",J121,0)</f>
        <v>0</v>
      </c>
      <c r="BI121" s="173">
        <f>IF(N121="nulová",J121,0)</f>
        <v>0</v>
      </c>
      <c r="BJ121" s="82" t="s">
        <v>179</v>
      </c>
      <c r="BK121" s="173">
        <f>ROUND(I121*H121,2)</f>
        <v>0</v>
      </c>
      <c r="BL121" s="82" t="s">
        <v>178</v>
      </c>
      <c r="BM121" s="172" t="s">
        <v>3194</v>
      </c>
    </row>
    <row r="122" spans="2:51" s="182" customFormat="1" ht="12">
      <c r="B122" s="183"/>
      <c r="D122" s="176" t="s">
        <v>181</v>
      </c>
      <c r="E122" s="184" t="s">
        <v>3</v>
      </c>
      <c r="F122" s="185" t="s">
        <v>3127</v>
      </c>
      <c r="H122" s="186">
        <v>0.963</v>
      </c>
      <c r="L122" s="183"/>
      <c r="M122" s="187"/>
      <c r="N122" s="188"/>
      <c r="O122" s="188"/>
      <c r="P122" s="188"/>
      <c r="Q122" s="188"/>
      <c r="R122" s="188"/>
      <c r="S122" s="188"/>
      <c r="T122" s="189"/>
      <c r="AT122" s="184" t="s">
        <v>181</v>
      </c>
      <c r="AU122" s="184" t="s">
        <v>179</v>
      </c>
      <c r="AV122" s="182" t="s">
        <v>179</v>
      </c>
      <c r="AW122" s="182" t="s">
        <v>36</v>
      </c>
      <c r="AX122" s="182" t="s">
        <v>75</v>
      </c>
      <c r="AY122" s="184" t="s">
        <v>171</v>
      </c>
    </row>
    <row r="123" spans="2:51" s="190" customFormat="1" ht="12">
      <c r="B123" s="191"/>
      <c r="D123" s="176" t="s">
        <v>181</v>
      </c>
      <c r="E123" s="192" t="s">
        <v>3</v>
      </c>
      <c r="F123" s="193" t="s">
        <v>184</v>
      </c>
      <c r="H123" s="194">
        <v>0.963</v>
      </c>
      <c r="L123" s="191"/>
      <c r="M123" s="195"/>
      <c r="N123" s="196"/>
      <c r="O123" s="196"/>
      <c r="P123" s="196"/>
      <c r="Q123" s="196"/>
      <c r="R123" s="196"/>
      <c r="S123" s="196"/>
      <c r="T123" s="197"/>
      <c r="AT123" s="192" t="s">
        <v>181</v>
      </c>
      <c r="AU123" s="192" t="s">
        <v>179</v>
      </c>
      <c r="AV123" s="190" t="s">
        <v>178</v>
      </c>
      <c r="AW123" s="190" t="s">
        <v>36</v>
      </c>
      <c r="AX123" s="190" t="s">
        <v>83</v>
      </c>
      <c r="AY123" s="192" t="s">
        <v>171</v>
      </c>
    </row>
    <row r="124" spans="1:65" s="92" customFormat="1" ht="16.5" customHeight="1">
      <c r="A124" s="227"/>
      <c r="B124" s="90"/>
      <c r="C124" s="161" t="s">
        <v>9</v>
      </c>
      <c r="D124" s="161" t="s">
        <v>173</v>
      </c>
      <c r="E124" s="162" t="s">
        <v>292</v>
      </c>
      <c r="F124" s="163" t="s">
        <v>293</v>
      </c>
      <c r="G124" s="164" t="s">
        <v>176</v>
      </c>
      <c r="H124" s="165">
        <v>1.342</v>
      </c>
      <c r="I124" s="75"/>
      <c r="J124" s="166">
        <f>ROUND(I124*H124,2)</f>
        <v>0</v>
      </c>
      <c r="K124" s="163" t="s">
        <v>177</v>
      </c>
      <c r="L124" s="90"/>
      <c r="M124" s="167" t="s">
        <v>3</v>
      </c>
      <c r="N124" s="168" t="s">
        <v>47</v>
      </c>
      <c r="O124" s="169"/>
      <c r="P124" s="170">
        <f>O124*H124</f>
        <v>0</v>
      </c>
      <c r="Q124" s="170">
        <v>0.00247</v>
      </c>
      <c r="R124" s="170">
        <f>Q124*H124</f>
        <v>0.00331474</v>
      </c>
      <c r="S124" s="170">
        <v>0</v>
      </c>
      <c r="T124" s="171">
        <f>S124*H124</f>
        <v>0</v>
      </c>
      <c r="U124" s="227"/>
      <c r="V124" s="227"/>
      <c r="W124" s="227"/>
      <c r="X124" s="227"/>
      <c r="Y124" s="227"/>
      <c r="Z124" s="227"/>
      <c r="AA124" s="227"/>
      <c r="AB124" s="227"/>
      <c r="AC124" s="227"/>
      <c r="AD124" s="227"/>
      <c r="AE124" s="227"/>
      <c r="AR124" s="172" t="s">
        <v>178</v>
      </c>
      <c r="AT124" s="172" t="s">
        <v>173</v>
      </c>
      <c r="AU124" s="172" t="s">
        <v>179</v>
      </c>
      <c r="AY124" s="82" t="s">
        <v>171</v>
      </c>
      <c r="BE124" s="173">
        <f>IF(N124="základní",J124,0)</f>
        <v>0</v>
      </c>
      <c r="BF124" s="173">
        <f>IF(N124="snížená",J124,0)</f>
        <v>0</v>
      </c>
      <c r="BG124" s="173">
        <f>IF(N124="zákl. přenesená",J124,0)</f>
        <v>0</v>
      </c>
      <c r="BH124" s="173">
        <f>IF(N124="sníž. přenesená",J124,0)</f>
        <v>0</v>
      </c>
      <c r="BI124" s="173">
        <f>IF(N124="nulová",J124,0)</f>
        <v>0</v>
      </c>
      <c r="BJ124" s="82" t="s">
        <v>179</v>
      </c>
      <c r="BK124" s="173">
        <f>ROUND(I124*H124,2)</f>
        <v>0</v>
      </c>
      <c r="BL124" s="82" t="s">
        <v>178</v>
      </c>
      <c r="BM124" s="172" t="s">
        <v>3195</v>
      </c>
    </row>
    <row r="125" spans="2:51" s="182" customFormat="1" ht="12">
      <c r="B125" s="183"/>
      <c r="D125" s="176" t="s">
        <v>181</v>
      </c>
      <c r="E125" s="184" t="s">
        <v>3</v>
      </c>
      <c r="F125" s="185" t="s">
        <v>3129</v>
      </c>
      <c r="H125" s="186">
        <v>1.342</v>
      </c>
      <c r="L125" s="183"/>
      <c r="M125" s="187"/>
      <c r="N125" s="188"/>
      <c r="O125" s="188"/>
      <c r="P125" s="188"/>
      <c r="Q125" s="188"/>
      <c r="R125" s="188"/>
      <c r="S125" s="188"/>
      <c r="T125" s="189"/>
      <c r="AT125" s="184" t="s">
        <v>181</v>
      </c>
      <c r="AU125" s="184" t="s">
        <v>179</v>
      </c>
      <c r="AV125" s="182" t="s">
        <v>179</v>
      </c>
      <c r="AW125" s="182" t="s">
        <v>36</v>
      </c>
      <c r="AX125" s="182" t="s">
        <v>75</v>
      </c>
      <c r="AY125" s="184" t="s">
        <v>171</v>
      </c>
    </row>
    <row r="126" spans="2:51" s="190" customFormat="1" ht="12">
      <c r="B126" s="191"/>
      <c r="D126" s="176" t="s">
        <v>181</v>
      </c>
      <c r="E126" s="192" t="s">
        <v>3</v>
      </c>
      <c r="F126" s="193" t="s">
        <v>184</v>
      </c>
      <c r="H126" s="194">
        <v>1.342</v>
      </c>
      <c r="L126" s="191"/>
      <c r="M126" s="195"/>
      <c r="N126" s="196"/>
      <c r="O126" s="196"/>
      <c r="P126" s="196"/>
      <c r="Q126" s="196"/>
      <c r="R126" s="196"/>
      <c r="S126" s="196"/>
      <c r="T126" s="197"/>
      <c r="AT126" s="192" t="s">
        <v>181</v>
      </c>
      <c r="AU126" s="192" t="s">
        <v>179</v>
      </c>
      <c r="AV126" s="190" t="s">
        <v>178</v>
      </c>
      <c r="AW126" s="190" t="s">
        <v>36</v>
      </c>
      <c r="AX126" s="190" t="s">
        <v>83</v>
      </c>
      <c r="AY126" s="192" t="s">
        <v>171</v>
      </c>
    </row>
    <row r="127" spans="1:65" s="92" customFormat="1" ht="16.5" customHeight="1">
      <c r="A127" s="227"/>
      <c r="B127" s="90"/>
      <c r="C127" s="161" t="s">
        <v>261</v>
      </c>
      <c r="D127" s="161" t="s">
        <v>173</v>
      </c>
      <c r="E127" s="162" t="s">
        <v>297</v>
      </c>
      <c r="F127" s="163" t="s">
        <v>298</v>
      </c>
      <c r="G127" s="164" t="s">
        <v>176</v>
      </c>
      <c r="H127" s="165">
        <v>1.342</v>
      </c>
      <c r="I127" s="75"/>
      <c r="J127" s="166">
        <f>ROUND(I127*H127,2)</f>
        <v>0</v>
      </c>
      <c r="K127" s="163" t="s">
        <v>177</v>
      </c>
      <c r="L127" s="90"/>
      <c r="M127" s="167" t="s">
        <v>3</v>
      </c>
      <c r="N127" s="168" t="s">
        <v>47</v>
      </c>
      <c r="O127" s="169"/>
      <c r="P127" s="170">
        <f>O127*H127</f>
        <v>0</v>
      </c>
      <c r="Q127" s="170">
        <v>0</v>
      </c>
      <c r="R127" s="170">
        <f>Q127*H127</f>
        <v>0</v>
      </c>
      <c r="S127" s="170">
        <v>0</v>
      </c>
      <c r="T127" s="171">
        <f>S127*H127</f>
        <v>0</v>
      </c>
      <c r="U127" s="227"/>
      <c r="V127" s="227"/>
      <c r="W127" s="227"/>
      <c r="X127" s="227"/>
      <c r="Y127" s="227"/>
      <c r="Z127" s="227"/>
      <c r="AA127" s="227"/>
      <c r="AB127" s="227"/>
      <c r="AC127" s="227"/>
      <c r="AD127" s="227"/>
      <c r="AE127" s="227"/>
      <c r="AR127" s="172" t="s">
        <v>178</v>
      </c>
      <c r="AT127" s="172" t="s">
        <v>173</v>
      </c>
      <c r="AU127" s="172" t="s">
        <v>179</v>
      </c>
      <c r="AY127" s="82" t="s">
        <v>171</v>
      </c>
      <c r="BE127" s="173">
        <f>IF(N127="základní",J127,0)</f>
        <v>0</v>
      </c>
      <c r="BF127" s="173">
        <f>IF(N127="snížená",J127,0)</f>
        <v>0</v>
      </c>
      <c r="BG127" s="173">
        <f>IF(N127="zákl. přenesená",J127,0)</f>
        <v>0</v>
      </c>
      <c r="BH127" s="173">
        <f>IF(N127="sníž. přenesená",J127,0)</f>
        <v>0</v>
      </c>
      <c r="BI127" s="173">
        <f>IF(N127="nulová",J127,0)</f>
        <v>0</v>
      </c>
      <c r="BJ127" s="82" t="s">
        <v>179</v>
      </c>
      <c r="BK127" s="173">
        <f>ROUND(I127*H127,2)</f>
        <v>0</v>
      </c>
      <c r="BL127" s="82" t="s">
        <v>178</v>
      </c>
      <c r="BM127" s="172" t="s">
        <v>3196</v>
      </c>
    </row>
    <row r="128" spans="1:65" s="92" customFormat="1" ht="16.5" customHeight="1">
      <c r="A128" s="227"/>
      <c r="B128" s="90"/>
      <c r="C128" s="161" t="s">
        <v>265</v>
      </c>
      <c r="D128" s="161" t="s">
        <v>173</v>
      </c>
      <c r="E128" s="162" t="s">
        <v>301</v>
      </c>
      <c r="F128" s="163" t="s">
        <v>302</v>
      </c>
      <c r="G128" s="164" t="s">
        <v>222</v>
      </c>
      <c r="H128" s="165">
        <v>0.015</v>
      </c>
      <c r="I128" s="75"/>
      <c r="J128" s="166">
        <f>ROUND(I128*H128,2)</f>
        <v>0</v>
      </c>
      <c r="K128" s="163" t="s">
        <v>177</v>
      </c>
      <c r="L128" s="90"/>
      <c r="M128" s="167" t="s">
        <v>3</v>
      </c>
      <c r="N128" s="168" t="s">
        <v>47</v>
      </c>
      <c r="O128" s="169"/>
      <c r="P128" s="170">
        <f>O128*H128</f>
        <v>0</v>
      </c>
      <c r="Q128" s="170">
        <v>1.06277</v>
      </c>
      <c r="R128" s="170">
        <f>Q128*H128</f>
        <v>0.01594155</v>
      </c>
      <c r="S128" s="170">
        <v>0</v>
      </c>
      <c r="T128" s="171">
        <f>S128*H128</f>
        <v>0</v>
      </c>
      <c r="U128" s="227"/>
      <c r="V128" s="227"/>
      <c r="W128" s="227"/>
      <c r="X128" s="227"/>
      <c r="Y128" s="227"/>
      <c r="Z128" s="227"/>
      <c r="AA128" s="227"/>
      <c r="AB128" s="227"/>
      <c r="AC128" s="227"/>
      <c r="AD128" s="227"/>
      <c r="AE128" s="227"/>
      <c r="AR128" s="172" t="s">
        <v>178</v>
      </c>
      <c r="AT128" s="172" t="s">
        <v>173</v>
      </c>
      <c r="AU128" s="172" t="s">
        <v>179</v>
      </c>
      <c r="AY128" s="82" t="s">
        <v>171</v>
      </c>
      <c r="BE128" s="173">
        <f>IF(N128="základní",J128,0)</f>
        <v>0</v>
      </c>
      <c r="BF128" s="173">
        <f>IF(N128="snížená",J128,0)</f>
        <v>0</v>
      </c>
      <c r="BG128" s="173">
        <f>IF(N128="zákl. přenesená",J128,0)</f>
        <v>0</v>
      </c>
      <c r="BH128" s="173">
        <f>IF(N128="sníž. přenesená",J128,0)</f>
        <v>0</v>
      </c>
      <c r="BI128" s="173">
        <f>IF(N128="nulová",J128,0)</f>
        <v>0</v>
      </c>
      <c r="BJ128" s="82" t="s">
        <v>179</v>
      </c>
      <c r="BK128" s="173">
        <f>ROUND(I128*H128,2)</f>
        <v>0</v>
      </c>
      <c r="BL128" s="82" t="s">
        <v>178</v>
      </c>
      <c r="BM128" s="172" t="s">
        <v>3197</v>
      </c>
    </row>
    <row r="129" spans="2:51" s="182" customFormat="1" ht="12">
      <c r="B129" s="183"/>
      <c r="D129" s="176" t="s">
        <v>181</v>
      </c>
      <c r="E129" s="184" t="s">
        <v>3</v>
      </c>
      <c r="F129" s="185" t="s">
        <v>3132</v>
      </c>
      <c r="H129" s="186">
        <v>0.015</v>
      </c>
      <c r="L129" s="183"/>
      <c r="M129" s="187"/>
      <c r="N129" s="188"/>
      <c r="O129" s="188"/>
      <c r="P129" s="188"/>
      <c r="Q129" s="188"/>
      <c r="R129" s="188"/>
      <c r="S129" s="188"/>
      <c r="T129" s="189"/>
      <c r="AT129" s="184" t="s">
        <v>181</v>
      </c>
      <c r="AU129" s="184" t="s">
        <v>179</v>
      </c>
      <c r="AV129" s="182" t="s">
        <v>179</v>
      </c>
      <c r="AW129" s="182" t="s">
        <v>36</v>
      </c>
      <c r="AX129" s="182" t="s">
        <v>75</v>
      </c>
      <c r="AY129" s="184" t="s">
        <v>171</v>
      </c>
    </row>
    <row r="130" spans="2:51" s="190" customFormat="1" ht="12">
      <c r="B130" s="191"/>
      <c r="D130" s="176" t="s">
        <v>181</v>
      </c>
      <c r="E130" s="192" t="s">
        <v>3</v>
      </c>
      <c r="F130" s="193" t="s">
        <v>184</v>
      </c>
      <c r="H130" s="194">
        <v>0.015</v>
      </c>
      <c r="L130" s="191"/>
      <c r="M130" s="195"/>
      <c r="N130" s="196"/>
      <c r="O130" s="196"/>
      <c r="P130" s="196"/>
      <c r="Q130" s="196"/>
      <c r="R130" s="196"/>
      <c r="S130" s="196"/>
      <c r="T130" s="197"/>
      <c r="AT130" s="192" t="s">
        <v>181</v>
      </c>
      <c r="AU130" s="192" t="s">
        <v>179</v>
      </c>
      <c r="AV130" s="190" t="s">
        <v>178</v>
      </c>
      <c r="AW130" s="190" t="s">
        <v>36</v>
      </c>
      <c r="AX130" s="190" t="s">
        <v>83</v>
      </c>
      <c r="AY130" s="192" t="s">
        <v>171</v>
      </c>
    </row>
    <row r="131" spans="1:65" s="92" customFormat="1" ht="16.5" customHeight="1">
      <c r="A131" s="227"/>
      <c r="B131" s="90"/>
      <c r="C131" s="161" t="s">
        <v>269</v>
      </c>
      <c r="D131" s="161" t="s">
        <v>173</v>
      </c>
      <c r="E131" s="162" t="s">
        <v>306</v>
      </c>
      <c r="F131" s="163" t="s">
        <v>307</v>
      </c>
      <c r="G131" s="164" t="s">
        <v>187</v>
      </c>
      <c r="H131" s="165">
        <v>4.025</v>
      </c>
      <c r="I131" s="75"/>
      <c r="J131" s="166">
        <f>ROUND(I131*H131,2)</f>
        <v>0</v>
      </c>
      <c r="K131" s="163" t="s">
        <v>177</v>
      </c>
      <c r="L131" s="90"/>
      <c r="M131" s="167" t="s">
        <v>3</v>
      </c>
      <c r="N131" s="168" t="s">
        <v>47</v>
      </c>
      <c r="O131" s="169"/>
      <c r="P131" s="170">
        <f>O131*H131</f>
        <v>0</v>
      </c>
      <c r="Q131" s="170">
        <v>2.25634</v>
      </c>
      <c r="R131" s="170">
        <f>Q131*H131</f>
        <v>9.0817685</v>
      </c>
      <c r="S131" s="170">
        <v>0</v>
      </c>
      <c r="T131" s="171">
        <f>S131*H131</f>
        <v>0</v>
      </c>
      <c r="U131" s="227"/>
      <c r="V131" s="227"/>
      <c r="W131" s="227"/>
      <c r="X131" s="227"/>
      <c r="Y131" s="227"/>
      <c r="Z131" s="227"/>
      <c r="AA131" s="227"/>
      <c r="AB131" s="227"/>
      <c r="AC131" s="227"/>
      <c r="AD131" s="227"/>
      <c r="AE131" s="227"/>
      <c r="AR131" s="172" t="s">
        <v>178</v>
      </c>
      <c r="AT131" s="172" t="s">
        <v>173</v>
      </c>
      <c r="AU131" s="172" t="s">
        <v>179</v>
      </c>
      <c r="AY131" s="82" t="s">
        <v>171</v>
      </c>
      <c r="BE131" s="173">
        <f>IF(N131="základní",J131,0)</f>
        <v>0</v>
      </c>
      <c r="BF131" s="173">
        <f>IF(N131="snížená",J131,0)</f>
        <v>0</v>
      </c>
      <c r="BG131" s="173">
        <f>IF(N131="zákl. přenesená",J131,0)</f>
        <v>0</v>
      </c>
      <c r="BH131" s="173">
        <f>IF(N131="sníž. přenesená",J131,0)</f>
        <v>0</v>
      </c>
      <c r="BI131" s="173">
        <f>IF(N131="nulová",J131,0)</f>
        <v>0</v>
      </c>
      <c r="BJ131" s="82" t="s">
        <v>179</v>
      </c>
      <c r="BK131" s="173">
        <f>ROUND(I131*H131,2)</f>
        <v>0</v>
      </c>
      <c r="BL131" s="82" t="s">
        <v>178</v>
      </c>
      <c r="BM131" s="172" t="s">
        <v>3198</v>
      </c>
    </row>
    <row r="132" spans="2:51" s="182" customFormat="1" ht="12">
      <c r="B132" s="183"/>
      <c r="D132" s="176" t="s">
        <v>181</v>
      </c>
      <c r="E132" s="184" t="s">
        <v>3</v>
      </c>
      <c r="F132" s="185" t="s">
        <v>3134</v>
      </c>
      <c r="H132" s="186">
        <v>4.025</v>
      </c>
      <c r="L132" s="183"/>
      <c r="M132" s="187"/>
      <c r="N132" s="188"/>
      <c r="O132" s="188"/>
      <c r="P132" s="188"/>
      <c r="Q132" s="188"/>
      <c r="R132" s="188"/>
      <c r="S132" s="188"/>
      <c r="T132" s="189"/>
      <c r="AT132" s="184" t="s">
        <v>181</v>
      </c>
      <c r="AU132" s="184" t="s">
        <v>179</v>
      </c>
      <c r="AV132" s="182" t="s">
        <v>179</v>
      </c>
      <c r="AW132" s="182" t="s">
        <v>36</v>
      </c>
      <c r="AX132" s="182" t="s">
        <v>75</v>
      </c>
      <c r="AY132" s="184" t="s">
        <v>171</v>
      </c>
    </row>
    <row r="133" spans="2:51" s="190" customFormat="1" ht="12">
      <c r="B133" s="191"/>
      <c r="D133" s="176" t="s">
        <v>181</v>
      </c>
      <c r="E133" s="192" t="s">
        <v>3</v>
      </c>
      <c r="F133" s="193" t="s">
        <v>184</v>
      </c>
      <c r="H133" s="194">
        <v>4.025</v>
      </c>
      <c r="L133" s="191"/>
      <c r="M133" s="195"/>
      <c r="N133" s="196"/>
      <c r="O133" s="196"/>
      <c r="P133" s="196"/>
      <c r="Q133" s="196"/>
      <c r="R133" s="196"/>
      <c r="S133" s="196"/>
      <c r="T133" s="197"/>
      <c r="AT133" s="192" t="s">
        <v>181</v>
      </c>
      <c r="AU133" s="192" t="s">
        <v>179</v>
      </c>
      <c r="AV133" s="190" t="s">
        <v>178</v>
      </c>
      <c r="AW133" s="190" t="s">
        <v>36</v>
      </c>
      <c r="AX133" s="190" t="s">
        <v>83</v>
      </c>
      <c r="AY133" s="192" t="s">
        <v>171</v>
      </c>
    </row>
    <row r="134" spans="1:65" s="92" customFormat="1" ht="16.5" customHeight="1">
      <c r="A134" s="227"/>
      <c r="B134" s="90"/>
      <c r="C134" s="161" t="s">
        <v>274</v>
      </c>
      <c r="D134" s="161" t="s">
        <v>173</v>
      </c>
      <c r="E134" s="162" t="s">
        <v>315</v>
      </c>
      <c r="F134" s="163" t="s">
        <v>316</v>
      </c>
      <c r="G134" s="164" t="s">
        <v>176</v>
      </c>
      <c r="H134" s="165">
        <v>13.416</v>
      </c>
      <c r="I134" s="75"/>
      <c r="J134" s="166">
        <f>ROUND(I134*H134,2)</f>
        <v>0</v>
      </c>
      <c r="K134" s="163" t="s">
        <v>177</v>
      </c>
      <c r="L134" s="90"/>
      <c r="M134" s="167" t="s">
        <v>3</v>
      </c>
      <c r="N134" s="168" t="s">
        <v>47</v>
      </c>
      <c r="O134" s="169"/>
      <c r="P134" s="170">
        <f>O134*H134</f>
        <v>0</v>
      </c>
      <c r="Q134" s="170">
        <v>0.00269</v>
      </c>
      <c r="R134" s="170">
        <f>Q134*H134</f>
        <v>0.03608904</v>
      </c>
      <c r="S134" s="170">
        <v>0</v>
      </c>
      <c r="T134" s="171">
        <f>S134*H134</f>
        <v>0</v>
      </c>
      <c r="U134" s="227"/>
      <c r="V134" s="227"/>
      <c r="W134" s="227"/>
      <c r="X134" s="227"/>
      <c r="Y134" s="227"/>
      <c r="Z134" s="227"/>
      <c r="AA134" s="227"/>
      <c r="AB134" s="227"/>
      <c r="AC134" s="227"/>
      <c r="AD134" s="227"/>
      <c r="AE134" s="227"/>
      <c r="AR134" s="172" t="s">
        <v>178</v>
      </c>
      <c r="AT134" s="172" t="s">
        <v>173</v>
      </c>
      <c r="AU134" s="172" t="s">
        <v>179</v>
      </c>
      <c r="AY134" s="82" t="s">
        <v>171</v>
      </c>
      <c r="BE134" s="173">
        <f>IF(N134="základní",J134,0)</f>
        <v>0</v>
      </c>
      <c r="BF134" s="173">
        <f>IF(N134="snížená",J134,0)</f>
        <v>0</v>
      </c>
      <c r="BG134" s="173">
        <f>IF(N134="zákl. přenesená",J134,0)</f>
        <v>0</v>
      </c>
      <c r="BH134" s="173">
        <f>IF(N134="sníž. přenesená",J134,0)</f>
        <v>0</v>
      </c>
      <c r="BI134" s="173">
        <f>IF(N134="nulová",J134,0)</f>
        <v>0</v>
      </c>
      <c r="BJ134" s="82" t="s">
        <v>179</v>
      </c>
      <c r="BK134" s="173">
        <f>ROUND(I134*H134,2)</f>
        <v>0</v>
      </c>
      <c r="BL134" s="82" t="s">
        <v>178</v>
      </c>
      <c r="BM134" s="172" t="s">
        <v>3199</v>
      </c>
    </row>
    <row r="135" spans="2:51" s="182" customFormat="1" ht="12">
      <c r="B135" s="183"/>
      <c r="D135" s="176" t="s">
        <v>181</v>
      </c>
      <c r="E135" s="184" t="s">
        <v>3</v>
      </c>
      <c r="F135" s="185" t="s">
        <v>3136</v>
      </c>
      <c r="H135" s="186">
        <v>13.416</v>
      </c>
      <c r="L135" s="183"/>
      <c r="M135" s="187"/>
      <c r="N135" s="188"/>
      <c r="O135" s="188"/>
      <c r="P135" s="188"/>
      <c r="Q135" s="188"/>
      <c r="R135" s="188"/>
      <c r="S135" s="188"/>
      <c r="T135" s="189"/>
      <c r="AT135" s="184" t="s">
        <v>181</v>
      </c>
      <c r="AU135" s="184" t="s">
        <v>179</v>
      </c>
      <c r="AV135" s="182" t="s">
        <v>179</v>
      </c>
      <c r="AW135" s="182" t="s">
        <v>36</v>
      </c>
      <c r="AX135" s="182" t="s">
        <v>75</v>
      </c>
      <c r="AY135" s="184" t="s">
        <v>171</v>
      </c>
    </row>
    <row r="136" spans="2:51" s="190" customFormat="1" ht="12">
      <c r="B136" s="191"/>
      <c r="D136" s="176" t="s">
        <v>181</v>
      </c>
      <c r="E136" s="192" t="s">
        <v>3</v>
      </c>
      <c r="F136" s="193" t="s">
        <v>184</v>
      </c>
      <c r="H136" s="194">
        <v>13.416</v>
      </c>
      <c r="L136" s="191"/>
      <c r="M136" s="195"/>
      <c r="N136" s="196"/>
      <c r="O136" s="196"/>
      <c r="P136" s="196"/>
      <c r="Q136" s="196"/>
      <c r="R136" s="196"/>
      <c r="S136" s="196"/>
      <c r="T136" s="197"/>
      <c r="AT136" s="192" t="s">
        <v>181</v>
      </c>
      <c r="AU136" s="192" t="s">
        <v>179</v>
      </c>
      <c r="AV136" s="190" t="s">
        <v>178</v>
      </c>
      <c r="AW136" s="190" t="s">
        <v>36</v>
      </c>
      <c r="AX136" s="190" t="s">
        <v>83</v>
      </c>
      <c r="AY136" s="192" t="s">
        <v>171</v>
      </c>
    </row>
    <row r="137" spans="1:65" s="92" customFormat="1" ht="16.5" customHeight="1">
      <c r="A137" s="227"/>
      <c r="B137" s="90"/>
      <c r="C137" s="161" t="s">
        <v>277</v>
      </c>
      <c r="D137" s="161" t="s">
        <v>173</v>
      </c>
      <c r="E137" s="162" t="s">
        <v>324</v>
      </c>
      <c r="F137" s="163" t="s">
        <v>325</v>
      </c>
      <c r="G137" s="164" t="s">
        <v>176</v>
      </c>
      <c r="H137" s="165">
        <v>13.416</v>
      </c>
      <c r="I137" s="75"/>
      <c r="J137" s="166">
        <f>ROUND(I137*H137,2)</f>
        <v>0</v>
      </c>
      <c r="K137" s="163" t="s">
        <v>177</v>
      </c>
      <c r="L137" s="90"/>
      <c r="M137" s="167" t="s">
        <v>3</v>
      </c>
      <c r="N137" s="168" t="s">
        <v>47</v>
      </c>
      <c r="O137" s="169"/>
      <c r="P137" s="170">
        <f>O137*H137</f>
        <v>0</v>
      </c>
      <c r="Q137" s="170">
        <v>0</v>
      </c>
      <c r="R137" s="170">
        <f>Q137*H137</f>
        <v>0</v>
      </c>
      <c r="S137" s="170">
        <v>0</v>
      </c>
      <c r="T137" s="171">
        <f>S137*H137</f>
        <v>0</v>
      </c>
      <c r="U137" s="227"/>
      <c r="V137" s="227"/>
      <c r="W137" s="227"/>
      <c r="X137" s="227"/>
      <c r="Y137" s="227"/>
      <c r="Z137" s="227"/>
      <c r="AA137" s="227"/>
      <c r="AB137" s="227"/>
      <c r="AC137" s="227"/>
      <c r="AD137" s="227"/>
      <c r="AE137" s="227"/>
      <c r="AR137" s="172" t="s">
        <v>178</v>
      </c>
      <c r="AT137" s="172" t="s">
        <v>173</v>
      </c>
      <c r="AU137" s="172" t="s">
        <v>179</v>
      </c>
      <c r="AY137" s="82" t="s">
        <v>171</v>
      </c>
      <c r="BE137" s="173">
        <f>IF(N137="základní",J137,0)</f>
        <v>0</v>
      </c>
      <c r="BF137" s="173">
        <f>IF(N137="snížená",J137,0)</f>
        <v>0</v>
      </c>
      <c r="BG137" s="173">
        <f>IF(N137="zákl. přenesená",J137,0)</f>
        <v>0</v>
      </c>
      <c r="BH137" s="173">
        <f>IF(N137="sníž. přenesená",J137,0)</f>
        <v>0</v>
      </c>
      <c r="BI137" s="173">
        <f>IF(N137="nulová",J137,0)</f>
        <v>0</v>
      </c>
      <c r="BJ137" s="82" t="s">
        <v>179</v>
      </c>
      <c r="BK137" s="173">
        <f>ROUND(I137*H137,2)</f>
        <v>0</v>
      </c>
      <c r="BL137" s="82" t="s">
        <v>178</v>
      </c>
      <c r="BM137" s="172" t="s">
        <v>3200</v>
      </c>
    </row>
    <row r="138" spans="1:65" s="92" customFormat="1" ht="24">
      <c r="A138" s="227"/>
      <c r="B138" s="90"/>
      <c r="C138" s="161" t="s">
        <v>8</v>
      </c>
      <c r="D138" s="161" t="s">
        <v>173</v>
      </c>
      <c r="E138" s="162" t="s">
        <v>328</v>
      </c>
      <c r="F138" s="163" t="s">
        <v>329</v>
      </c>
      <c r="G138" s="164" t="s">
        <v>176</v>
      </c>
      <c r="H138" s="165">
        <v>6.708</v>
      </c>
      <c r="I138" s="75"/>
      <c r="J138" s="166">
        <f>ROUND(I138*H138,2)</f>
        <v>0</v>
      </c>
      <c r="K138" s="163" t="s">
        <v>177</v>
      </c>
      <c r="L138" s="90"/>
      <c r="M138" s="167" t="s">
        <v>3</v>
      </c>
      <c r="N138" s="168" t="s">
        <v>47</v>
      </c>
      <c r="O138" s="169"/>
      <c r="P138" s="170">
        <f>O138*H138</f>
        <v>0</v>
      </c>
      <c r="Q138" s="170">
        <v>0.71546</v>
      </c>
      <c r="R138" s="170">
        <f>Q138*H138</f>
        <v>4.79930568</v>
      </c>
      <c r="S138" s="170">
        <v>0</v>
      </c>
      <c r="T138" s="171">
        <f>S138*H138</f>
        <v>0</v>
      </c>
      <c r="U138" s="227"/>
      <c r="V138" s="227"/>
      <c r="W138" s="227"/>
      <c r="X138" s="227"/>
      <c r="Y138" s="227"/>
      <c r="Z138" s="227"/>
      <c r="AA138" s="227"/>
      <c r="AB138" s="227"/>
      <c r="AC138" s="227"/>
      <c r="AD138" s="227"/>
      <c r="AE138" s="227"/>
      <c r="AR138" s="172" t="s">
        <v>178</v>
      </c>
      <c r="AT138" s="172" t="s">
        <v>173</v>
      </c>
      <c r="AU138" s="172" t="s">
        <v>179</v>
      </c>
      <c r="AY138" s="82" t="s">
        <v>171</v>
      </c>
      <c r="BE138" s="173">
        <f>IF(N138="základní",J138,0)</f>
        <v>0</v>
      </c>
      <c r="BF138" s="173">
        <f>IF(N138="snížená",J138,0)</f>
        <v>0</v>
      </c>
      <c r="BG138" s="173">
        <f>IF(N138="zákl. přenesená",J138,0)</f>
        <v>0</v>
      </c>
      <c r="BH138" s="173">
        <f>IF(N138="sníž. přenesená",J138,0)</f>
        <v>0</v>
      </c>
      <c r="BI138" s="173">
        <f>IF(N138="nulová",J138,0)</f>
        <v>0</v>
      </c>
      <c r="BJ138" s="82" t="s">
        <v>179</v>
      </c>
      <c r="BK138" s="173">
        <f>ROUND(I138*H138,2)</f>
        <v>0</v>
      </c>
      <c r="BL138" s="82" t="s">
        <v>178</v>
      </c>
      <c r="BM138" s="172" t="s">
        <v>3201</v>
      </c>
    </row>
    <row r="139" spans="2:51" s="182" customFormat="1" ht="12">
      <c r="B139" s="183"/>
      <c r="D139" s="176" t="s">
        <v>181</v>
      </c>
      <c r="E139" s="184" t="s">
        <v>3</v>
      </c>
      <c r="F139" s="185" t="s">
        <v>3139</v>
      </c>
      <c r="H139" s="186">
        <v>6.708</v>
      </c>
      <c r="L139" s="183"/>
      <c r="M139" s="187"/>
      <c r="N139" s="188"/>
      <c r="O139" s="188"/>
      <c r="P139" s="188"/>
      <c r="Q139" s="188"/>
      <c r="R139" s="188"/>
      <c r="S139" s="188"/>
      <c r="T139" s="189"/>
      <c r="AT139" s="184" t="s">
        <v>181</v>
      </c>
      <c r="AU139" s="184" t="s">
        <v>179</v>
      </c>
      <c r="AV139" s="182" t="s">
        <v>179</v>
      </c>
      <c r="AW139" s="182" t="s">
        <v>36</v>
      </c>
      <c r="AX139" s="182" t="s">
        <v>75</v>
      </c>
      <c r="AY139" s="184" t="s">
        <v>171</v>
      </c>
    </row>
    <row r="140" spans="2:51" s="190" customFormat="1" ht="12">
      <c r="B140" s="191"/>
      <c r="D140" s="176" t="s">
        <v>181</v>
      </c>
      <c r="E140" s="192" t="s">
        <v>3</v>
      </c>
      <c r="F140" s="193" t="s">
        <v>184</v>
      </c>
      <c r="H140" s="194">
        <v>6.708</v>
      </c>
      <c r="L140" s="191"/>
      <c r="M140" s="195"/>
      <c r="N140" s="196"/>
      <c r="O140" s="196"/>
      <c r="P140" s="196"/>
      <c r="Q140" s="196"/>
      <c r="R140" s="196"/>
      <c r="S140" s="196"/>
      <c r="T140" s="197"/>
      <c r="AT140" s="192" t="s">
        <v>181</v>
      </c>
      <c r="AU140" s="192" t="s">
        <v>179</v>
      </c>
      <c r="AV140" s="190" t="s">
        <v>178</v>
      </c>
      <c r="AW140" s="190" t="s">
        <v>36</v>
      </c>
      <c r="AX140" s="190" t="s">
        <v>83</v>
      </c>
      <c r="AY140" s="192" t="s">
        <v>171</v>
      </c>
    </row>
    <row r="141" spans="1:65" s="92" customFormat="1" ht="33" customHeight="1">
      <c r="A141" s="227"/>
      <c r="B141" s="90"/>
      <c r="C141" s="161" t="s">
        <v>286</v>
      </c>
      <c r="D141" s="161" t="s">
        <v>173</v>
      </c>
      <c r="E141" s="162" t="s">
        <v>339</v>
      </c>
      <c r="F141" s="163" t="s">
        <v>340</v>
      </c>
      <c r="G141" s="164" t="s">
        <v>222</v>
      </c>
      <c r="H141" s="165">
        <v>0.096</v>
      </c>
      <c r="I141" s="75"/>
      <c r="J141" s="166">
        <f>ROUND(I141*H141,2)</f>
        <v>0</v>
      </c>
      <c r="K141" s="163" t="s">
        <v>177</v>
      </c>
      <c r="L141" s="90"/>
      <c r="M141" s="167" t="s">
        <v>3</v>
      </c>
      <c r="N141" s="168" t="s">
        <v>47</v>
      </c>
      <c r="O141" s="169"/>
      <c r="P141" s="170">
        <f>O141*H141</f>
        <v>0</v>
      </c>
      <c r="Q141" s="170">
        <v>1.05871</v>
      </c>
      <c r="R141" s="170">
        <f>Q141*H141</f>
        <v>0.10163616</v>
      </c>
      <c r="S141" s="170">
        <v>0</v>
      </c>
      <c r="T141" s="171">
        <f>S141*H141</f>
        <v>0</v>
      </c>
      <c r="U141" s="227"/>
      <c r="V141" s="227"/>
      <c r="W141" s="227"/>
      <c r="X141" s="227"/>
      <c r="Y141" s="227"/>
      <c r="Z141" s="227"/>
      <c r="AA141" s="227"/>
      <c r="AB141" s="227"/>
      <c r="AC141" s="227"/>
      <c r="AD141" s="227"/>
      <c r="AE141" s="227"/>
      <c r="AR141" s="172" t="s">
        <v>178</v>
      </c>
      <c r="AT141" s="172" t="s">
        <v>173</v>
      </c>
      <c r="AU141" s="172" t="s">
        <v>179</v>
      </c>
      <c r="AY141" s="82" t="s">
        <v>171</v>
      </c>
      <c r="BE141" s="173">
        <f>IF(N141="základní",J141,0)</f>
        <v>0</v>
      </c>
      <c r="BF141" s="173">
        <f>IF(N141="snížená",J141,0)</f>
        <v>0</v>
      </c>
      <c r="BG141" s="173">
        <f>IF(N141="zákl. přenesená",J141,0)</f>
        <v>0</v>
      </c>
      <c r="BH141" s="173">
        <f>IF(N141="sníž. přenesená",J141,0)</f>
        <v>0</v>
      </c>
      <c r="BI141" s="173">
        <f>IF(N141="nulová",J141,0)</f>
        <v>0</v>
      </c>
      <c r="BJ141" s="82" t="s">
        <v>179</v>
      </c>
      <c r="BK141" s="173">
        <f>ROUND(I141*H141,2)</f>
        <v>0</v>
      </c>
      <c r="BL141" s="82" t="s">
        <v>178</v>
      </c>
      <c r="BM141" s="172" t="s">
        <v>3202</v>
      </c>
    </row>
    <row r="142" spans="2:51" s="182" customFormat="1" ht="12">
      <c r="B142" s="183"/>
      <c r="D142" s="176" t="s">
        <v>181</v>
      </c>
      <c r="E142" s="184" t="s">
        <v>3</v>
      </c>
      <c r="F142" s="185" t="s">
        <v>3141</v>
      </c>
      <c r="H142" s="186">
        <v>0.096</v>
      </c>
      <c r="L142" s="183"/>
      <c r="M142" s="187"/>
      <c r="N142" s="188"/>
      <c r="O142" s="188"/>
      <c r="P142" s="188"/>
      <c r="Q142" s="188"/>
      <c r="R142" s="188"/>
      <c r="S142" s="188"/>
      <c r="T142" s="189"/>
      <c r="AT142" s="184" t="s">
        <v>181</v>
      </c>
      <c r="AU142" s="184" t="s">
        <v>179</v>
      </c>
      <c r="AV142" s="182" t="s">
        <v>179</v>
      </c>
      <c r="AW142" s="182" t="s">
        <v>36</v>
      </c>
      <c r="AX142" s="182" t="s">
        <v>75</v>
      </c>
      <c r="AY142" s="184" t="s">
        <v>171</v>
      </c>
    </row>
    <row r="143" spans="2:51" s="190" customFormat="1" ht="12">
      <c r="B143" s="191"/>
      <c r="D143" s="176" t="s">
        <v>181</v>
      </c>
      <c r="E143" s="192" t="s">
        <v>3</v>
      </c>
      <c r="F143" s="193" t="s">
        <v>184</v>
      </c>
      <c r="H143" s="194">
        <v>0.096</v>
      </c>
      <c r="L143" s="191"/>
      <c r="M143" s="195"/>
      <c r="N143" s="196"/>
      <c r="O143" s="196"/>
      <c r="P143" s="196"/>
      <c r="Q143" s="196"/>
      <c r="R143" s="196"/>
      <c r="S143" s="196"/>
      <c r="T143" s="197"/>
      <c r="AT143" s="192" t="s">
        <v>181</v>
      </c>
      <c r="AU143" s="192" t="s">
        <v>179</v>
      </c>
      <c r="AV143" s="190" t="s">
        <v>178</v>
      </c>
      <c r="AW143" s="190" t="s">
        <v>36</v>
      </c>
      <c r="AX143" s="190" t="s">
        <v>83</v>
      </c>
      <c r="AY143" s="192" t="s">
        <v>171</v>
      </c>
    </row>
    <row r="144" spans="2:63" s="148" customFormat="1" ht="22.9" customHeight="1">
      <c r="B144" s="149"/>
      <c r="D144" s="150" t="s">
        <v>74</v>
      </c>
      <c r="E144" s="159" t="s">
        <v>193</v>
      </c>
      <c r="F144" s="159" t="s">
        <v>345</v>
      </c>
      <c r="J144" s="160">
        <f>BK144</f>
        <v>0</v>
      </c>
      <c r="L144" s="149"/>
      <c r="M144" s="153"/>
      <c r="N144" s="154"/>
      <c r="O144" s="154"/>
      <c r="P144" s="155">
        <f>SUM(P145:P147)</f>
        <v>0</v>
      </c>
      <c r="Q144" s="154"/>
      <c r="R144" s="155">
        <f>SUM(R145:R147)</f>
        <v>1.57258108</v>
      </c>
      <c r="S144" s="154"/>
      <c r="T144" s="156">
        <f>SUM(T145:T147)</f>
        <v>0</v>
      </c>
      <c r="AR144" s="150" t="s">
        <v>83</v>
      </c>
      <c r="AT144" s="157" t="s">
        <v>74</v>
      </c>
      <c r="AU144" s="157" t="s">
        <v>83</v>
      </c>
      <c r="AY144" s="150" t="s">
        <v>171</v>
      </c>
      <c r="BK144" s="158">
        <f>SUM(BK145:BK147)</f>
        <v>0</v>
      </c>
    </row>
    <row r="145" spans="1:65" s="92" customFormat="1" ht="24">
      <c r="A145" s="227"/>
      <c r="B145" s="90"/>
      <c r="C145" s="161" t="s">
        <v>291</v>
      </c>
      <c r="D145" s="161" t="s">
        <v>173</v>
      </c>
      <c r="E145" s="162" t="s">
        <v>347</v>
      </c>
      <c r="F145" s="163" t="s">
        <v>348</v>
      </c>
      <c r="G145" s="164" t="s">
        <v>176</v>
      </c>
      <c r="H145" s="165">
        <v>2.198</v>
      </c>
      <c r="I145" s="75"/>
      <c r="J145" s="166">
        <f>ROUND(I145*H145,2)</f>
        <v>0</v>
      </c>
      <c r="K145" s="163" t="s">
        <v>177</v>
      </c>
      <c r="L145" s="90"/>
      <c r="M145" s="167" t="s">
        <v>3</v>
      </c>
      <c r="N145" s="168" t="s">
        <v>47</v>
      </c>
      <c r="O145" s="169"/>
      <c r="P145" s="170">
        <f>O145*H145</f>
        <v>0</v>
      </c>
      <c r="Q145" s="170">
        <v>0.71546</v>
      </c>
      <c r="R145" s="170">
        <f>Q145*H145</f>
        <v>1.57258108</v>
      </c>
      <c r="S145" s="170">
        <v>0</v>
      </c>
      <c r="T145" s="171">
        <f>S145*H145</f>
        <v>0</v>
      </c>
      <c r="U145" s="227"/>
      <c r="V145" s="227"/>
      <c r="W145" s="227"/>
      <c r="X145" s="227"/>
      <c r="Y145" s="227"/>
      <c r="Z145" s="227"/>
      <c r="AA145" s="227"/>
      <c r="AB145" s="227"/>
      <c r="AC145" s="227"/>
      <c r="AD145" s="227"/>
      <c r="AE145" s="227"/>
      <c r="AR145" s="172" t="s">
        <v>178</v>
      </c>
      <c r="AT145" s="172" t="s">
        <v>173</v>
      </c>
      <c r="AU145" s="172" t="s">
        <v>179</v>
      </c>
      <c r="AY145" s="82" t="s">
        <v>171</v>
      </c>
      <c r="BE145" s="173">
        <f>IF(N145="základní",J145,0)</f>
        <v>0</v>
      </c>
      <c r="BF145" s="173">
        <f>IF(N145="snížená",J145,0)</f>
        <v>0</v>
      </c>
      <c r="BG145" s="173">
        <f>IF(N145="zákl. přenesená",J145,0)</f>
        <v>0</v>
      </c>
      <c r="BH145" s="173">
        <f>IF(N145="sníž. přenesená",J145,0)</f>
        <v>0</v>
      </c>
      <c r="BI145" s="173">
        <f>IF(N145="nulová",J145,0)</f>
        <v>0</v>
      </c>
      <c r="BJ145" s="82" t="s">
        <v>179</v>
      </c>
      <c r="BK145" s="173">
        <f>ROUND(I145*H145,2)</f>
        <v>0</v>
      </c>
      <c r="BL145" s="82" t="s">
        <v>178</v>
      </c>
      <c r="BM145" s="172" t="s">
        <v>3203</v>
      </c>
    </row>
    <row r="146" spans="2:51" s="182" customFormat="1" ht="12">
      <c r="B146" s="183"/>
      <c r="D146" s="176" t="s">
        <v>181</v>
      </c>
      <c r="E146" s="184" t="s">
        <v>3</v>
      </c>
      <c r="F146" s="185" t="s">
        <v>3143</v>
      </c>
      <c r="H146" s="186">
        <v>2.198</v>
      </c>
      <c r="L146" s="183"/>
      <c r="M146" s="187"/>
      <c r="N146" s="188"/>
      <c r="O146" s="188"/>
      <c r="P146" s="188"/>
      <c r="Q146" s="188"/>
      <c r="R146" s="188"/>
      <c r="S146" s="188"/>
      <c r="T146" s="189"/>
      <c r="AT146" s="184" t="s">
        <v>181</v>
      </c>
      <c r="AU146" s="184" t="s">
        <v>179</v>
      </c>
      <c r="AV146" s="182" t="s">
        <v>179</v>
      </c>
      <c r="AW146" s="182" t="s">
        <v>36</v>
      </c>
      <c r="AX146" s="182" t="s">
        <v>75</v>
      </c>
      <c r="AY146" s="184" t="s">
        <v>171</v>
      </c>
    </row>
    <row r="147" spans="2:51" s="190" customFormat="1" ht="12">
      <c r="B147" s="191"/>
      <c r="D147" s="176" t="s">
        <v>181</v>
      </c>
      <c r="E147" s="192" t="s">
        <v>3</v>
      </c>
      <c r="F147" s="193" t="s">
        <v>184</v>
      </c>
      <c r="H147" s="194">
        <v>2.198</v>
      </c>
      <c r="L147" s="191"/>
      <c r="M147" s="195"/>
      <c r="N147" s="196"/>
      <c r="O147" s="196"/>
      <c r="P147" s="196"/>
      <c r="Q147" s="196"/>
      <c r="R147" s="196"/>
      <c r="S147" s="196"/>
      <c r="T147" s="197"/>
      <c r="AT147" s="192" t="s">
        <v>181</v>
      </c>
      <c r="AU147" s="192" t="s">
        <v>179</v>
      </c>
      <c r="AV147" s="190" t="s">
        <v>178</v>
      </c>
      <c r="AW147" s="190" t="s">
        <v>36</v>
      </c>
      <c r="AX147" s="190" t="s">
        <v>83</v>
      </c>
      <c r="AY147" s="192" t="s">
        <v>171</v>
      </c>
    </row>
    <row r="148" spans="2:63" s="148" customFormat="1" ht="25.9" customHeight="1">
      <c r="B148" s="149"/>
      <c r="D148" s="150" t="s">
        <v>74</v>
      </c>
      <c r="E148" s="151" t="s">
        <v>871</v>
      </c>
      <c r="F148" s="151" t="s">
        <v>872</v>
      </c>
      <c r="J148" s="152">
        <f>BK148</f>
        <v>0</v>
      </c>
      <c r="L148" s="149"/>
      <c r="M148" s="153"/>
      <c r="N148" s="154"/>
      <c r="O148" s="154"/>
      <c r="P148" s="155">
        <f>P149+P155+P160+P179</f>
        <v>0</v>
      </c>
      <c r="Q148" s="154"/>
      <c r="R148" s="155">
        <f>R149+R155+R160+R179</f>
        <v>0.947360073965</v>
      </c>
      <c r="S148" s="154"/>
      <c r="T148" s="156">
        <f>T149+T155+T160+T179</f>
        <v>0</v>
      </c>
      <c r="AR148" s="150" t="s">
        <v>179</v>
      </c>
      <c r="AT148" s="157" t="s">
        <v>74</v>
      </c>
      <c r="AU148" s="157" t="s">
        <v>75</v>
      </c>
      <c r="AY148" s="150" t="s">
        <v>171</v>
      </c>
      <c r="BK148" s="158">
        <f>BK149+BK155+BK160+BK179</f>
        <v>0</v>
      </c>
    </row>
    <row r="149" spans="2:63" s="148" customFormat="1" ht="22.9" customHeight="1">
      <c r="B149" s="149"/>
      <c r="D149" s="150" t="s">
        <v>74</v>
      </c>
      <c r="E149" s="159" t="s">
        <v>934</v>
      </c>
      <c r="F149" s="159" t="s">
        <v>935</v>
      </c>
      <c r="J149" s="160">
        <f>BK149</f>
        <v>0</v>
      </c>
      <c r="L149" s="149"/>
      <c r="M149" s="153"/>
      <c r="N149" s="154"/>
      <c r="O149" s="154"/>
      <c r="P149" s="155">
        <f>SUM(P150:P154)</f>
        <v>0</v>
      </c>
      <c r="Q149" s="154"/>
      <c r="R149" s="155">
        <f>SUM(R150:R154)</f>
        <v>0.06972556</v>
      </c>
      <c r="S149" s="154"/>
      <c r="T149" s="156">
        <f>SUM(T150:T154)</f>
        <v>0</v>
      </c>
      <c r="AR149" s="150" t="s">
        <v>179</v>
      </c>
      <c r="AT149" s="157" t="s">
        <v>74</v>
      </c>
      <c r="AU149" s="157" t="s">
        <v>83</v>
      </c>
      <c r="AY149" s="150" t="s">
        <v>171</v>
      </c>
      <c r="BK149" s="158">
        <f>SUM(BK150:BK154)</f>
        <v>0</v>
      </c>
    </row>
    <row r="150" spans="1:65" s="92" customFormat="1" ht="16.5" customHeight="1">
      <c r="A150" s="227"/>
      <c r="B150" s="90"/>
      <c r="C150" s="161" t="s">
        <v>398</v>
      </c>
      <c r="D150" s="161" t="s">
        <v>173</v>
      </c>
      <c r="E150" s="162" t="s">
        <v>945</v>
      </c>
      <c r="F150" s="163" t="s">
        <v>946</v>
      </c>
      <c r="G150" s="164" t="s">
        <v>176</v>
      </c>
      <c r="H150" s="165">
        <v>9.631</v>
      </c>
      <c r="I150" s="75"/>
      <c r="J150" s="166">
        <f>ROUND(I150*H150,2)</f>
        <v>0</v>
      </c>
      <c r="K150" s="163" t="s">
        <v>177</v>
      </c>
      <c r="L150" s="90"/>
      <c r="M150" s="167" t="s">
        <v>3</v>
      </c>
      <c r="N150" s="168" t="s">
        <v>47</v>
      </c>
      <c r="O150" s="169"/>
      <c r="P150" s="170">
        <f>O150*H150</f>
        <v>0</v>
      </c>
      <c r="Q150" s="170">
        <v>0.00088</v>
      </c>
      <c r="R150" s="170">
        <f>Q150*H150</f>
        <v>0.00847528</v>
      </c>
      <c r="S150" s="170">
        <v>0</v>
      </c>
      <c r="T150" s="171">
        <f>S150*H150</f>
        <v>0</v>
      </c>
      <c r="U150" s="227"/>
      <c r="V150" s="227"/>
      <c r="W150" s="227"/>
      <c r="X150" s="227"/>
      <c r="Y150" s="227"/>
      <c r="Z150" s="227"/>
      <c r="AA150" s="227"/>
      <c r="AB150" s="227"/>
      <c r="AC150" s="227"/>
      <c r="AD150" s="227"/>
      <c r="AE150" s="227"/>
      <c r="AR150" s="172" t="s">
        <v>261</v>
      </c>
      <c r="AT150" s="172" t="s">
        <v>173</v>
      </c>
      <c r="AU150" s="172" t="s">
        <v>179</v>
      </c>
      <c r="AY150" s="82" t="s">
        <v>171</v>
      </c>
      <c r="BE150" s="173">
        <f>IF(N150="základní",J150,0)</f>
        <v>0</v>
      </c>
      <c r="BF150" s="173">
        <f>IF(N150="snížená",J150,0)</f>
        <v>0</v>
      </c>
      <c r="BG150" s="173">
        <f>IF(N150="zákl. přenesená",J150,0)</f>
        <v>0</v>
      </c>
      <c r="BH150" s="173">
        <f>IF(N150="sníž. přenesená",J150,0)</f>
        <v>0</v>
      </c>
      <c r="BI150" s="173">
        <f>IF(N150="nulová",J150,0)</f>
        <v>0</v>
      </c>
      <c r="BJ150" s="82" t="s">
        <v>179</v>
      </c>
      <c r="BK150" s="173">
        <f>ROUND(I150*H150,2)</f>
        <v>0</v>
      </c>
      <c r="BL150" s="82" t="s">
        <v>261</v>
      </c>
      <c r="BM150" s="172" t="s">
        <v>3204</v>
      </c>
    </row>
    <row r="151" spans="2:51" s="182" customFormat="1" ht="12">
      <c r="B151" s="183"/>
      <c r="D151" s="176" t="s">
        <v>181</v>
      </c>
      <c r="E151" s="184" t="s">
        <v>3</v>
      </c>
      <c r="F151" s="185" t="s">
        <v>3122</v>
      </c>
      <c r="H151" s="186">
        <v>9.631</v>
      </c>
      <c r="L151" s="183"/>
      <c r="M151" s="187"/>
      <c r="N151" s="188"/>
      <c r="O151" s="188"/>
      <c r="P151" s="188"/>
      <c r="Q151" s="188"/>
      <c r="R151" s="188"/>
      <c r="S151" s="188"/>
      <c r="T151" s="189"/>
      <c r="AT151" s="184" t="s">
        <v>181</v>
      </c>
      <c r="AU151" s="184" t="s">
        <v>179</v>
      </c>
      <c r="AV151" s="182" t="s">
        <v>179</v>
      </c>
      <c r="AW151" s="182" t="s">
        <v>36</v>
      </c>
      <c r="AX151" s="182" t="s">
        <v>75</v>
      </c>
      <c r="AY151" s="184" t="s">
        <v>171</v>
      </c>
    </row>
    <row r="152" spans="2:51" s="190" customFormat="1" ht="12">
      <c r="B152" s="191"/>
      <c r="D152" s="176" t="s">
        <v>181</v>
      </c>
      <c r="E152" s="192" t="s">
        <v>3</v>
      </c>
      <c r="F152" s="193" t="s">
        <v>184</v>
      </c>
      <c r="H152" s="194">
        <v>9.631</v>
      </c>
      <c r="L152" s="191"/>
      <c r="M152" s="195"/>
      <c r="N152" s="196"/>
      <c r="O152" s="196"/>
      <c r="P152" s="196"/>
      <c r="Q152" s="196"/>
      <c r="R152" s="196"/>
      <c r="S152" s="196"/>
      <c r="T152" s="197"/>
      <c r="AT152" s="192" t="s">
        <v>181</v>
      </c>
      <c r="AU152" s="192" t="s">
        <v>179</v>
      </c>
      <c r="AV152" s="190" t="s">
        <v>178</v>
      </c>
      <c r="AW152" s="190" t="s">
        <v>36</v>
      </c>
      <c r="AX152" s="190" t="s">
        <v>83</v>
      </c>
      <c r="AY152" s="192" t="s">
        <v>171</v>
      </c>
    </row>
    <row r="153" spans="1:65" s="92" customFormat="1" ht="24">
      <c r="A153" s="227"/>
      <c r="B153" s="90"/>
      <c r="C153" s="198" t="s">
        <v>404</v>
      </c>
      <c r="D153" s="198" t="s">
        <v>248</v>
      </c>
      <c r="E153" s="199" t="s">
        <v>954</v>
      </c>
      <c r="F153" s="200" t="s">
        <v>955</v>
      </c>
      <c r="G153" s="201" t="s">
        <v>176</v>
      </c>
      <c r="H153" s="202">
        <v>11.076</v>
      </c>
      <c r="I153" s="78"/>
      <c r="J153" s="203">
        <f>ROUND(I153*H153,2)</f>
        <v>0</v>
      </c>
      <c r="K153" s="200" t="s">
        <v>177</v>
      </c>
      <c r="L153" s="204"/>
      <c r="M153" s="205" t="s">
        <v>3</v>
      </c>
      <c r="N153" s="206" t="s">
        <v>47</v>
      </c>
      <c r="O153" s="169"/>
      <c r="P153" s="170">
        <f>O153*H153</f>
        <v>0</v>
      </c>
      <c r="Q153" s="170">
        <v>0.00553</v>
      </c>
      <c r="R153" s="170">
        <f>Q153*H153</f>
        <v>0.061250280000000004</v>
      </c>
      <c r="S153" s="170">
        <v>0</v>
      </c>
      <c r="T153" s="171">
        <f>S153*H153</f>
        <v>0</v>
      </c>
      <c r="U153" s="227"/>
      <c r="V153" s="227"/>
      <c r="W153" s="227"/>
      <c r="X153" s="227"/>
      <c r="Y153" s="227"/>
      <c r="Z153" s="227"/>
      <c r="AA153" s="227"/>
      <c r="AB153" s="227"/>
      <c r="AC153" s="227"/>
      <c r="AD153" s="227"/>
      <c r="AE153" s="227"/>
      <c r="AR153" s="172" t="s">
        <v>353</v>
      </c>
      <c r="AT153" s="172" t="s">
        <v>248</v>
      </c>
      <c r="AU153" s="172" t="s">
        <v>179</v>
      </c>
      <c r="AY153" s="82" t="s">
        <v>171</v>
      </c>
      <c r="BE153" s="173">
        <f>IF(N153="základní",J153,0)</f>
        <v>0</v>
      </c>
      <c r="BF153" s="173">
        <f>IF(N153="snížená",J153,0)</f>
        <v>0</v>
      </c>
      <c r="BG153" s="173">
        <f>IF(N153="zákl. přenesená",J153,0)</f>
        <v>0</v>
      </c>
      <c r="BH153" s="173">
        <f>IF(N153="sníž. přenesená",J153,0)</f>
        <v>0</v>
      </c>
      <c r="BI153" s="173">
        <f>IF(N153="nulová",J153,0)</f>
        <v>0</v>
      </c>
      <c r="BJ153" s="82" t="s">
        <v>179</v>
      </c>
      <c r="BK153" s="173">
        <f>ROUND(I153*H153,2)</f>
        <v>0</v>
      </c>
      <c r="BL153" s="82" t="s">
        <v>261</v>
      </c>
      <c r="BM153" s="172" t="s">
        <v>3205</v>
      </c>
    </row>
    <row r="154" spans="2:51" s="182" customFormat="1" ht="12">
      <c r="B154" s="183"/>
      <c r="D154" s="176" t="s">
        <v>181</v>
      </c>
      <c r="F154" s="185" t="s">
        <v>3146</v>
      </c>
      <c r="H154" s="186">
        <v>11.076</v>
      </c>
      <c r="L154" s="183"/>
      <c r="M154" s="187"/>
      <c r="N154" s="188"/>
      <c r="O154" s="188"/>
      <c r="P154" s="188"/>
      <c r="Q154" s="188"/>
      <c r="R154" s="188"/>
      <c r="S154" s="188"/>
      <c r="T154" s="189"/>
      <c r="AT154" s="184" t="s">
        <v>181</v>
      </c>
      <c r="AU154" s="184" t="s">
        <v>179</v>
      </c>
      <c r="AV154" s="182" t="s">
        <v>179</v>
      </c>
      <c r="AW154" s="182" t="s">
        <v>4</v>
      </c>
      <c r="AX154" s="182" t="s">
        <v>83</v>
      </c>
      <c r="AY154" s="184" t="s">
        <v>171</v>
      </c>
    </row>
    <row r="155" spans="2:63" s="148" customFormat="1" ht="22.9" customHeight="1">
      <c r="B155" s="149"/>
      <c r="D155" s="150" t="s">
        <v>74</v>
      </c>
      <c r="E155" s="159" t="s">
        <v>990</v>
      </c>
      <c r="F155" s="159" t="s">
        <v>991</v>
      </c>
      <c r="J155" s="160">
        <f>BK155</f>
        <v>0</v>
      </c>
      <c r="L155" s="149"/>
      <c r="M155" s="153"/>
      <c r="N155" s="154"/>
      <c r="O155" s="154"/>
      <c r="P155" s="155">
        <f>SUM(P156:P159)</f>
        <v>0</v>
      </c>
      <c r="Q155" s="154"/>
      <c r="R155" s="155">
        <f>SUM(R156:R159)</f>
        <v>0.038524</v>
      </c>
      <c r="S155" s="154"/>
      <c r="T155" s="156">
        <f>SUM(T156:T159)</f>
        <v>0</v>
      </c>
      <c r="AR155" s="150" t="s">
        <v>179</v>
      </c>
      <c r="AT155" s="157" t="s">
        <v>74</v>
      </c>
      <c r="AU155" s="157" t="s">
        <v>83</v>
      </c>
      <c r="AY155" s="150" t="s">
        <v>171</v>
      </c>
      <c r="BK155" s="158">
        <f>SUM(BK156:BK159)</f>
        <v>0</v>
      </c>
    </row>
    <row r="156" spans="1:65" s="92" customFormat="1" ht="24">
      <c r="A156" s="227"/>
      <c r="B156" s="90"/>
      <c r="C156" s="161" t="s">
        <v>296</v>
      </c>
      <c r="D156" s="161" t="s">
        <v>173</v>
      </c>
      <c r="E156" s="162" t="s">
        <v>1093</v>
      </c>
      <c r="F156" s="163" t="s">
        <v>1094</v>
      </c>
      <c r="G156" s="164" t="s">
        <v>176</v>
      </c>
      <c r="H156" s="165">
        <v>9.631</v>
      </c>
      <c r="I156" s="75"/>
      <c r="J156" s="166">
        <f>ROUND(I156*H156,2)</f>
        <v>0</v>
      </c>
      <c r="K156" s="163" t="s">
        <v>177</v>
      </c>
      <c r="L156" s="90"/>
      <c r="M156" s="167" t="s">
        <v>3</v>
      </c>
      <c r="N156" s="168" t="s">
        <v>47</v>
      </c>
      <c r="O156" s="169"/>
      <c r="P156" s="170">
        <f>O156*H156</f>
        <v>0</v>
      </c>
      <c r="Q156" s="170">
        <v>0</v>
      </c>
      <c r="R156" s="170">
        <f>Q156*H156</f>
        <v>0</v>
      </c>
      <c r="S156" s="170">
        <v>0</v>
      </c>
      <c r="T156" s="171">
        <f>S156*H156</f>
        <v>0</v>
      </c>
      <c r="U156" s="227"/>
      <c r="V156" s="227"/>
      <c r="W156" s="227"/>
      <c r="X156" s="227"/>
      <c r="Y156" s="227"/>
      <c r="Z156" s="227"/>
      <c r="AA156" s="227"/>
      <c r="AB156" s="227"/>
      <c r="AC156" s="227"/>
      <c r="AD156" s="227"/>
      <c r="AE156" s="227"/>
      <c r="AR156" s="172" t="s">
        <v>261</v>
      </c>
      <c r="AT156" s="172" t="s">
        <v>173</v>
      </c>
      <c r="AU156" s="172" t="s">
        <v>179</v>
      </c>
      <c r="AY156" s="82" t="s">
        <v>171</v>
      </c>
      <c r="BE156" s="173">
        <f>IF(N156="základní",J156,0)</f>
        <v>0</v>
      </c>
      <c r="BF156" s="173">
        <f>IF(N156="snížená",J156,0)</f>
        <v>0</v>
      </c>
      <c r="BG156" s="173">
        <f>IF(N156="zákl. přenesená",J156,0)</f>
        <v>0</v>
      </c>
      <c r="BH156" s="173">
        <f>IF(N156="sníž. přenesená",J156,0)</f>
        <v>0</v>
      </c>
      <c r="BI156" s="173">
        <f>IF(N156="nulová",J156,0)</f>
        <v>0</v>
      </c>
      <c r="BJ156" s="82" t="s">
        <v>179</v>
      </c>
      <c r="BK156" s="173">
        <f>ROUND(I156*H156,2)</f>
        <v>0</v>
      </c>
      <c r="BL156" s="82" t="s">
        <v>261</v>
      </c>
      <c r="BM156" s="172" t="s">
        <v>3206</v>
      </c>
    </row>
    <row r="157" spans="2:51" s="182" customFormat="1" ht="12">
      <c r="B157" s="183"/>
      <c r="D157" s="176" t="s">
        <v>181</v>
      </c>
      <c r="E157" s="184" t="s">
        <v>3</v>
      </c>
      <c r="F157" s="185" t="s">
        <v>3122</v>
      </c>
      <c r="H157" s="186">
        <v>9.631</v>
      </c>
      <c r="L157" s="183"/>
      <c r="M157" s="187"/>
      <c r="N157" s="188"/>
      <c r="O157" s="188"/>
      <c r="P157" s="188"/>
      <c r="Q157" s="188"/>
      <c r="R157" s="188"/>
      <c r="S157" s="188"/>
      <c r="T157" s="189"/>
      <c r="AT157" s="184" t="s">
        <v>181</v>
      </c>
      <c r="AU157" s="184" t="s">
        <v>179</v>
      </c>
      <c r="AV157" s="182" t="s">
        <v>179</v>
      </c>
      <c r="AW157" s="182" t="s">
        <v>36</v>
      </c>
      <c r="AX157" s="182" t="s">
        <v>75</v>
      </c>
      <c r="AY157" s="184" t="s">
        <v>171</v>
      </c>
    </row>
    <row r="158" spans="2:51" s="190" customFormat="1" ht="12">
      <c r="B158" s="191"/>
      <c r="D158" s="176" t="s">
        <v>181</v>
      </c>
      <c r="E158" s="192" t="s">
        <v>3</v>
      </c>
      <c r="F158" s="193" t="s">
        <v>184</v>
      </c>
      <c r="H158" s="194">
        <v>9.631</v>
      </c>
      <c r="L158" s="191"/>
      <c r="M158" s="195"/>
      <c r="N158" s="196"/>
      <c r="O158" s="196"/>
      <c r="P158" s="196"/>
      <c r="Q158" s="196"/>
      <c r="R158" s="196"/>
      <c r="S158" s="196"/>
      <c r="T158" s="197"/>
      <c r="AT158" s="192" t="s">
        <v>181</v>
      </c>
      <c r="AU158" s="192" t="s">
        <v>179</v>
      </c>
      <c r="AV158" s="190" t="s">
        <v>178</v>
      </c>
      <c r="AW158" s="190" t="s">
        <v>36</v>
      </c>
      <c r="AX158" s="190" t="s">
        <v>83</v>
      </c>
      <c r="AY158" s="192" t="s">
        <v>171</v>
      </c>
    </row>
    <row r="159" spans="1:65" s="92" customFormat="1" ht="24">
      <c r="A159" s="227"/>
      <c r="B159" s="90"/>
      <c r="C159" s="198" t="s">
        <v>300</v>
      </c>
      <c r="D159" s="198" t="s">
        <v>248</v>
      </c>
      <c r="E159" s="199" t="s">
        <v>1098</v>
      </c>
      <c r="F159" s="200" t="s">
        <v>1099</v>
      </c>
      <c r="G159" s="201" t="s">
        <v>176</v>
      </c>
      <c r="H159" s="202">
        <v>9.631</v>
      </c>
      <c r="I159" s="78"/>
      <c r="J159" s="203">
        <f>ROUND(I159*H159,2)</f>
        <v>0</v>
      </c>
      <c r="K159" s="200" t="s">
        <v>177</v>
      </c>
      <c r="L159" s="204"/>
      <c r="M159" s="205" t="s">
        <v>3</v>
      </c>
      <c r="N159" s="206" t="s">
        <v>47</v>
      </c>
      <c r="O159" s="169"/>
      <c r="P159" s="170">
        <f>O159*H159</f>
        <v>0</v>
      </c>
      <c r="Q159" s="170">
        <v>0.004</v>
      </c>
      <c r="R159" s="170">
        <f>Q159*H159</f>
        <v>0.038524</v>
      </c>
      <c r="S159" s="170">
        <v>0</v>
      </c>
      <c r="T159" s="171">
        <f>S159*H159</f>
        <v>0</v>
      </c>
      <c r="U159" s="227"/>
      <c r="V159" s="227"/>
      <c r="W159" s="227"/>
      <c r="X159" s="227"/>
      <c r="Y159" s="227"/>
      <c r="Z159" s="227"/>
      <c r="AA159" s="227"/>
      <c r="AB159" s="227"/>
      <c r="AC159" s="227"/>
      <c r="AD159" s="227"/>
      <c r="AE159" s="227"/>
      <c r="AR159" s="172" t="s">
        <v>353</v>
      </c>
      <c r="AT159" s="172" t="s">
        <v>248</v>
      </c>
      <c r="AU159" s="172" t="s">
        <v>179</v>
      </c>
      <c r="AY159" s="82" t="s">
        <v>171</v>
      </c>
      <c r="BE159" s="173">
        <f>IF(N159="základní",J159,0)</f>
        <v>0</v>
      </c>
      <c r="BF159" s="173">
        <f>IF(N159="snížená",J159,0)</f>
        <v>0</v>
      </c>
      <c r="BG159" s="173">
        <f>IF(N159="zákl. přenesená",J159,0)</f>
        <v>0</v>
      </c>
      <c r="BH159" s="173">
        <f>IF(N159="sníž. přenesená",J159,0)</f>
        <v>0</v>
      </c>
      <c r="BI159" s="173">
        <f>IF(N159="nulová",J159,0)</f>
        <v>0</v>
      </c>
      <c r="BJ159" s="82" t="s">
        <v>179</v>
      </c>
      <c r="BK159" s="173">
        <f>ROUND(I159*H159,2)</f>
        <v>0</v>
      </c>
      <c r="BL159" s="82" t="s">
        <v>261</v>
      </c>
      <c r="BM159" s="172" t="s">
        <v>3207</v>
      </c>
    </row>
    <row r="160" spans="2:63" s="148" customFormat="1" ht="22.9" customHeight="1">
      <c r="B160" s="149"/>
      <c r="D160" s="150" t="s">
        <v>74</v>
      </c>
      <c r="E160" s="159" t="s">
        <v>1114</v>
      </c>
      <c r="F160" s="159" t="s">
        <v>1115</v>
      </c>
      <c r="J160" s="160">
        <f>BK160</f>
        <v>0</v>
      </c>
      <c r="L160" s="149"/>
      <c r="M160" s="153"/>
      <c r="N160" s="154"/>
      <c r="O160" s="154"/>
      <c r="P160" s="155">
        <f>SUM(P161:P178)</f>
        <v>0</v>
      </c>
      <c r="Q160" s="154"/>
      <c r="R160" s="155">
        <f>SUM(R161:R178)</f>
        <v>0.536107253965</v>
      </c>
      <c r="S160" s="154"/>
      <c r="T160" s="156">
        <f>SUM(T161:T178)</f>
        <v>0</v>
      </c>
      <c r="AR160" s="150" t="s">
        <v>179</v>
      </c>
      <c r="AT160" s="157" t="s">
        <v>74</v>
      </c>
      <c r="AU160" s="157" t="s">
        <v>83</v>
      </c>
      <c r="AY160" s="150" t="s">
        <v>171</v>
      </c>
      <c r="BK160" s="158">
        <f>SUM(BK161:BK178)</f>
        <v>0</v>
      </c>
    </row>
    <row r="161" spans="1:65" s="92" customFormat="1" ht="24">
      <c r="A161" s="227"/>
      <c r="B161" s="90"/>
      <c r="C161" s="161" t="s">
        <v>305</v>
      </c>
      <c r="D161" s="161" t="s">
        <v>173</v>
      </c>
      <c r="E161" s="162" t="s">
        <v>1117</v>
      </c>
      <c r="F161" s="163" t="s">
        <v>1118</v>
      </c>
      <c r="G161" s="164" t="s">
        <v>284</v>
      </c>
      <c r="H161" s="165">
        <v>22</v>
      </c>
      <c r="I161" s="75"/>
      <c r="J161" s="166">
        <f>ROUND(I161*H161,2)</f>
        <v>0</v>
      </c>
      <c r="K161" s="163" t="s">
        <v>177</v>
      </c>
      <c r="L161" s="90"/>
      <c r="M161" s="167" t="s">
        <v>3</v>
      </c>
      <c r="N161" s="168" t="s">
        <v>47</v>
      </c>
      <c r="O161" s="169"/>
      <c r="P161" s="170">
        <f>O161*H161</f>
        <v>0</v>
      </c>
      <c r="Q161" s="170">
        <v>0</v>
      </c>
      <c r="R161" s="170">
        <f>Q161*H161</f>
        <v>0</v>
      </c>
      <c r="S161" s="170">
        <v>0</v>
      </c>
      <c r="T161" s="171">
        <f>S161*H161</f>
        <v>0</v>
      </c>
      <c r="U161" s="227"/>
      <c r="V161" s="227"/>
      <c r="W161" s="227"/>
      <c r="X161" s="227"/>
      <c r="Y161" s="227"/>
      <c r="Z161" s="227"/>
      <c r="AA161" s="227"/>
      <c r="AB161" s="227"/>
      <c r="AC161" s="227"/>
      <c r="AD161" s="227"/>
      <c r="AE161" s="227"/>
      <c r="AR161" s="172" t="s">
        <v>261</v>
      </c>
      <c r="AT161" s="172" t="s">
        <v>173</v>
      </c>
      <c r="AU161" s="172" t="s">
        <v>179</v>
      </c>
      <c r="AY161" s="82" t="s">
        <v>171</v>
      </c>
      <c r="BE161" s="173">
        <f>IF(N161="základní",J161,0)</f>
        <v>0</v>
      </c>
      <c r="BF161" s="173">
        <f>IF(N161="snížená",J161,0)</f>
        <v>0</v>
      </c>
      <c r="BG161" s="173">
        <f>IF(N161="zákl. přenesená",J161,0)</f>
        <v>0</v>
      </c>
      <c r="BH161" s="173">
        <f>IF(N161="sníž. přenesená",J161,0)</f>
        <v>0</v>
      </c>
      <c r="BI161" s="173">
        <f>IF(N161="nulová",J161,0)</f>
        <v>0</v>
      </c>
      <c r="BJ161" s="82" t="s">
        <v>179</v>
      </c>
      <c r="BK161" s="173">
        <f>ROUND(I161*H161,2)</f>
        <v>0</v>
      </c>
      <c r="BL161" s="82" t="s">
        <v>261</v>
      </c>
      <c r="BM161" s="172" t="s">
        <v>3208</v>
      </c>
    </row>
    <row r="162" spans="1:65" s="92" customFormat="1" ht="16.5" customHeight="1">
      <c r="A162" s="227"/>
      <c r="B162" s="90"/>
      <c r="C162" s="161" t="s">
        <v>314</v>
      </c>
      <c r="D162" s="161" t="s">
        <v>173</v>
      </c>
      <c r="E162" s="162" t="s">
        <v>1130</v>
      </c>
      <c r="F162" s="163" t="s">
        <v>1131</v>
      </c>
      <c r="G162" s="164" t="s">
        <v>187</v>
      </c>
      <c r="H162" s="165">
        <v>0.513</v>
      </c>
      <c r="I162" s="75"/>
      <c r="J162" s="166">
        <f>ROUND(I162*H162,2)</f>
        <v>0</v>
      </c>
      <c r="K162" s="163" t="s">
        <v>1132</v>
      </c>
      <c r="L162" s="90"/>
      <c r="M162" s="167" t="s">
        <v>3</v>
      </c>
      <c r="N162" s="168" t="s">
        <v>47</v>
      </c>
      <c r="O162" s="169"/>
      <c r="P162" s="170">
        <f>O162*H162</f>
        <v>0</v>
      </c>
      <c r="Q162" s="170">
        <v>0.00189</v>
      </c>
      <c r="R162" s="170">
        <f>Q162*H162</f>
        <v>0.00096957</v>
      </c>
      <c r="S162" s="170">
        <v>0</v>
      </c>
      <c r="T162" s="171">
        <f>S162*H162</f>
        <v>0</v>
      </c>
      <c r="U162" s="227"/>
      <c r="V162" s="227"/>
      <c r="W162" s="227"/>
      <c r="X162" s="227"/>
      <c r="Y162" s="227"/>
      <c r="Z162" s="227"/>
      <c r="AA162" s="227"/>
      <c r="AB162" s="227"/>
      <c r="AC162" s="227"/>
      <c r="AD162" s="227"/>
      <c r="AE162" s="227"/>
      <c r="AR162" s="172" t="s">
        <v>261</v>
      </c>
      <c r="AT162" s="172" t="s">
        <v>173</v>
      </c>
      <c r="AU162" s="172" t="s">
        <v>179</v>
      </c>
      <c r="AY162" s="82" t="s">
        <v>171</v>
      </c>
      <c r="BE162" s="173">
        <f>IF(N162="základní",J162,0)</f>
        <v>0</v>
      </c>
      <c r="BF162" s="173">
        <f>IF(N162="snížená",J162,0)</f>
        <v>0</v>
      </c>
      <c r="BG162" s="173">
        <f>IF(N162="zákl. přenesená",J162,0)</f>
        <v>0</v>
      </c>
      <c r="BH162" s="173">
        <f>IF(N162="sníž. přenesená",J162,0)</f>
        <v>0</v>
      </c>
      <c r="BI162" s="173">
        <f>IF(N162="nulová",J162,0)</f>
        <v>0</v>
      </c>
      <c r="BJ162" s="82" t="s">
        <v>179</v>
      </c>
      <c r="BK162" s="173">
        <f>ROUND(I162*H162,2)</f>
        <v>0</v>
      </c>
      <c r="BL162" s="82" t="s">
        <v>261</v>
      </c>
      <c r="BM162" s="172" t="s">
        <v>3209</v>
      </c>
    </row>
    <row r="163" spans="1:65" s="92" customFormat="1" ht="24">
      <c r="A163" s="227"/>
      <c r="B163" s="90"/>
      <c r="C163" s="161" t="s">
        <v>323</v>
      </c>
      <c r="D163" s="161" t="s">
        <v>173</v>
      </c>
      <c r="E163" s="162" t="s">
        <v>3151</v>
      </c>
      <c r="F163" s="163" t="s">
        <v>3152</v>
      </c>
      <c r="G163" s="164" t="s">
        <v>256</v>
      </c>
      <c r="H163" s="165">
        <v>51.3</v>
      </c>
      <c r="I163" s="75"/>
      <c r="J163" s="166">
        <f>ROUND(I163*H163,2)</f>
        <v>0</v>
      </c>
      <c r="K163" s="163" t="s">
        <v>177</v>
      </c>
      <c r="L163" s="90"/>
      <c r="M163" s="167" t="s">
        <v>3</v>
      </c>
      <c r="N163" s="168" t="s">
        <v>47</v>
      </c>
      <c r="O163" s="169"/>
      <c r="P163" s="170">
        <f>O163*H163</f>
        <v>0</v>
      </c>
      <c r="Q163" s="170">
        <v>0</v>
      </c>
      <c r="R163" s="170">
        <f>Q163*H163</f>
        <v>0</v>
      </c>
      <c r="S163" s="170">
        <v>0</v>
      </c>
      <c r="T163" s="171">
        <f>S163*H163</f>
        <v>0</v>
      </c>
      <c r="U163" s="227"/>
      <c r="V163" s="227"/>
      <c r="W163" s="227"/>
      <c r="X163" s="227"/>
      <c r="Y163" s="227"/>
      <c r="Z163" s="227"/>
      <c r="AA163" s="227"/>
      <c r="AB163" s="227"/>
      <c r="AC163" s="227"/>
      <c r="AD163" s="227"/>
      <c r="AE163" s="227"/>
      <c r="AR163" s="172" t="s">
        <v>261</v>
      </c>
      <c r="AT163" s="172" t="s">
        <v>173</v>
      </c>
      <c r="AU163" s="172" t="s">
        <v>179</v>
      </c>
      <c r="AY163" s="82" t="s">
        <v>171</v>
      </c>
      <c r="BE163" s="173">
        <f>IF(N163="základní",J163,0)</f>
        <v>0</v>
      </c>
      <c r="BF163" s="173">
        <f>IF(N163="snížená",J163,0)</f>
        <v>0</v>
      </c>
      <c r="BG163" s="173">
        <f>IF(N163="zákl. přenesená",J163,0)</f>
        <v>0</v>
      </c>
      <c r="BH163" s="173">
        <f>IF(N163="sníž. přenesená",J163,0)</f>
        <v>0</v>
      </c>
      <c r="BI163" s="173">
        <f>IF(N163="nulová",J163,0)</f>
        <v>0</v>
      </c>
      <c r="BJ163" s="82" t="s">
        <v>179</v>
      </c>
      <c r="BK163" s="173">
        <f>ROUND(I163*H163,2)</f>
        <v>0</v>
      </c>
      <c r="BL163" s="82" t="s">
        <v>261</v>
      </c>
      <c r="BM163" s="172" t="s">
        <v>3210</v>
      </c>
    </row>
    <row r="164" spans="2:51" s="182" customFormat="1" ht="12">
      <c r="B164" s="183"/>
      <c r="D164" s="176" t="s">
        <v>181</v>
      </c>
      <c r="E164" s="184" t="s">
        <v>3</v>
      </c>
      <c r="F164" s="185" t="s">
        <v>3154</v>
      </c>
      <c r="H164" s="186">
        <v>15.6</v>
      </c>
      <c r="L164" s="183"/>
      <c r="M164" s="187"/>
      <c r="N164" s="188"/>
      <c r="O164" s="188"/>
      <c r="P164" s="188"/>
      <c r="Q164" s="188"/>
      <c r="R164" s="188"/>
      <c r="S164" s="188"/>
      <c r="T164" s="189"/>
      <c r="AT164" s="184" t="s">
        <v>181</v>
      </c>
      <c r="AU164" s="184" t="s">
        <v>179</v>
      </c>
      <c r="AV164" s="182" t="s">
        <v>179</v>
      </c>
      <c r="AW164" s="182" t="s">
        <v>36</v>
      </c>
      <c r="AX164" s="182" t="s">
        <v>75</v>
      </c>
      <c r="AY164" s="184" t="s">
        <v>171</v>
      </c>
    </row>
    <row r="165" spans="2:51" s="182" customFormat="1" ht="12">
      <c r="B165" s="183"/>
      <c r="D165" s="176" t="s">
        <v>181</v>
      </c>
      <c r="E165" s="184" t="s">
        <v>3</v>
      </c>
      <c r="F165" s="185" t="s">
        <v>3155</v>
      </c>
      <c r="H165" s="186">
        <v>24.6</v>
      </c>
      <c r="L165" s="183"/>
      <c r="M165" s="187"/>
      <c r="N165" s="188"/>
      <c r="O165" s="188"/>
      <c r="P165" s="188"/>
      <c r="Q165" s="188"/>
      <c r="R165" s="188"/>
      <c r="S165" s="188"/>
      <c r="T165" s="189"/>
      <c r="AT165" s="184" t="s">
        <v>181</v>
      </c>
      <c r="AU165" s="184" t="s">
        <v>179</v>
      </c>
      <c r="AV165" s="182" t="s">
        <v>179</v>
      </c>
      <c r="AW165" s="182" t="s">
        <v>36</v>
      </c>
      <c r="AX165" s="182" t="s">
        <v>75</v>
      </c>
      <c r="AY165" s="184" t="s">
        <v>171</v>
      </c>
    </row>
    <row r="166" spans="2:51" s="182" customFormat="1" ht="12">
      <c r="B166" s="183"/>
      <c r="D166" s="176" t="s">
        <v>181</v>
      </c>
      <c r="E166" s="184" t="s">
        <v>3</v>
      </c>
      <c r="F166" s="185" t="s">
        <v>3156</v>
      </c>
      <c r="H166" s="186">
        <v>9.3</v>
      </c>
      <c r="L166" s="183"/>
      <c r="M166" s="187"/>
      <c r="N166" s="188"/>
      <c r="O166" s="188"/>
      <c r="P166" s="188"/>
      <c r="Q166" s="188"/>
      <c r="R166" s="188"/>
      <c r="S166" s="188"/>
      <c r="T166" s="189"/>
      <c r="AT166" s="184" t="s">
        <v>181</v>
      </c>
      <c r="AU166" s="184" t="s">
        <v>179</v>
      </c>
      <c r="AV166" s="182" t="s">
        <v>179</v>
      </c>
      <c r="AW166" s="182" t="s">
        <v>36</v>
      </c>
      <c r="AX166" s="182" t="s">
        <v>75</v>
      </c>
      <c r="AY166" s="184" t="s">
        <v>171</v>
      </c>
    </row>
    <row r="167" spans="2:51" s="182" customFormat="1" ht="12">
      <c r="B167" s="183"/>
      <c r="D167" s="176" t="s">
        <v>181</v>
      </c>
      <c r="E167" s="184" t="s">
        <v>3</v>
      </c>
      <c r="F167" s="185" t="s">
        <v>3157</v>
      </c>
      <c r="H167" s="186">
        <v>1.8</v>
      </c>
      <c r="L167" s="183"/>
      <c r="M167" s="187"/>
      <c r="N167" s="188"/>
      <c r="O167" s="188"/>
      <c r="P167" s="188"/>
      <c r="Q167" s="188"/>
      <c r="R167" s="188"/>
      <c r="S167" s="188"/>
      <c r="T167" s="189"/>
      <c r="AT167" s="184" t="s">
        <v>181</v>
      </c>
      <c r="AU167" s="184" t="s">
        <v>179</v>
      </c>
      <c r="AV167" s="182" t="s">
        <v>179</v>
      </c>
      <c r="AW167" s="182" t="s">
        <v>36</v>
      </c>
      <c r="AX167" s="182" t="s">
        <v>75</v>
      </c>
      <c r="AY167" s="184" t="s">
        <v>171</v>
      </c>
    </row>
    <row r="168" spans="2:51" s="190" customFormat="1" ht="12">
      <c r="B168" s="191"/>
      <c r="D168" s="176" t="s">
        <v>181</v>
      </c>
      <c r="E168" s="192" t="s">
        <v>3</v>
      </c>
      <c r="F168" s="193" t="s">
        <v>184</v>
      </c>
      <c r="H168" s="194">
        <v>51.3</v>
      </c>
      <c r="L168" s="191"/>
      <c r="M168" s="195"/>
      <c r="N168" s="196"/>
      <c r="O168" s="196"/>
      <c r="P168" s="196"/>
      <c r="Q168" s="196"/>
      <c r="R168" s="196"/>
      <c r="S168" s="196"/>
      <c r="T168" s="197"/>
      <c r="AT168" s="192" t="s">
        <v>181</v>
      </c>
      <c r="AU168" s="192" t="s">
        <v>179</v>
      </c>
      <c r="AV168" s="190" t="s">
        <v>178</v>
      </c>
      <c r="AW168" s="190" t="s">
        <v>36</v>
      </c>
      <c r="AX168" s="190" t="s">
        <v>83</v>
      </c>
      <c r="AY168" s="192" t="s">
        <v>171</v>
      </c>
    </row>
    <row r="169" spans="1:65" s="92" customFormat="1" ht="16.5" customHeight="1">
      <c r="A169" s="227"/>
      <c r="B169" s="90"/>
      <c r="C169" s="198" t="s">
        <v>327</v>
      </c>
      <c r="D169" s="198" t="s">
        <v>248</v>
      </c>
      <c r="E169" s="199" t="s">
        <v>3158</v>
      </c>
      <c r="F169" s="200" t="s">
        <v>3159</v>
      </c>
      <c r="G169" s="201" t="s">
        <v>187</v>
      </c>
      <c r="H169" s="202">
        <v>0.513</v>
      </c>
      <c r="I169" s="78"/>
      <c r="J169" s="203">
        <f>ROUND(I169*H169,2)</f>
        <v>0</v>
      </c>
      <c r="K169" s="200" t="s">
        <v>177</v>
      </c>
      <c r="L169" s="204"/>
      <c r="M169" s="205" t="s">
        <v>3</v>
      </c>
      <c r="N169" s="206" t="s">
        <v>47</v>
      </c>
      <c r="O169" s="169"/>
      <c r="P169" s="170">
        <f>O169*H169</f>
        <v>0</v>
      </c>
      <c r="Q169" s="170">
        <v>0.55</v>
      </c>
      <c r="R169" s="170">
        <f>Q169*H169</f>
        <v>0.28215</v>
      </c>
      <c r="S169" s="170">
        <v>0</v>
      </c>
      <c r="T169" s="171">
        <f>S169*H169</f>
        <v>0</v>
      </c>
      <c r="U169" s="227"/>
      <c r="V169" s="227"/>
      <c r="W169" s="227"/>
      <c r="X169" s="227"/>
      <c r="Y169" s="227"/>
      <c r="Z169" s="227"/>
      <c r="AA169" s="227"/>
      <c r="AB169" s="227"/>
      <c r="AC169" s="227"/>
      <c r="AD169" s="227"/>
      <c r="AE169" s="227"/>
      <c r="AR169" s="172" t="s">
        <v>353</v>
      </c>
      <c r="AT169" s="172" t="s">
        <v>248</v>
      </c>
      <c r="AU169" s="172" t="s">
        <v>179</v>
      </c>
      <c r="AY169" s="82" t="s">
        <v>171</v>
      </c>
      <c r="BE169" s="173">
        <f>IF(N169="základní",J169,0)</f>
        <v>0</v>
      </c>
      <c r="BF169" s="173">
        <f>IF(N169="snížená",J169,0)</f>
        <v>0</v>
      </c>
      <c r="BG169" s="173">
        <f>IF(N169="zákl. přenesená",J169,0)</f>
        <v>0</v>
      </c>
      <c r="BH169" s="173">
        <f>IF(N169="sníž. přenesená",J169,0)</f>
        <v>0</v>
      </c>
      <c r="BI169" s="173">
        <f>IF(N169="nulová",J169,0)</f>
        <v>0</v>
      </c>
      <c r="BJ169" s="82" t="s">
        <v>179</v>
      </c>
      <c r="BK169" s="173">
        <f>ROUND(I169*H169,2)</f>
        <v>0</v>
      </c>
      <c r="BL169" s="82" t="s">
        <v>261</v>
      </c>
      <c r="BM169" s="172" t="s">
        <v>3211</v>
      </c>
    </row>
    <row r="170" spans="2:51" s="182" customFormat="1" ht="12">
      <c r="B170" s="183"/>
      <c r="D170" s="176" t="s">
        <v>181</v>
      </c>
      <c r="E170" s="184" t="s">
        <v>3</v>
      </c>
      <c r="F170" s="185" t="s">
        <v>3161</v>
      </c>
      <c r="H170" s="186">
        <v>0.513</v>
      </c>
      <c r="L170" s="183"/>
      <c r="M170" s="187"/>
      <c r="N170" s="188"/>
      <c r="O170" s="188"/>
      <c r="P170" s="188"/>
      <c r="Q170" s="188"/>
      <c r="R170" s="188"/>
      <c r="S170" s="188"/>
      <c r="T170" s="189"/>
      <c r="AT170" s="184" t="s">
        <v>181</v>
      </c>
      <c r="AU170" s="184" t="s">
        <v>179</v>
      </c>
      <c r="AV170" s="182" t="s">
        <v>179</v>
      </c>
      <c r="AW170" s="182" t="s">
        <v>36</v>
      </c>
      <c r="AX170" s="182" t="s">
        <v>75</v>
      </c>
      <c r="AY170" s="184" t="s">
        <v>171</v>
      </c>
    </row>
    <row r="171" spans="2:51" s="190" customFormat="1" ht="12">
      <c r="B171" s="191"/>
      <c r="D171" s="176" t="s">
        <v>181</v>
      </c>
      <c r="E171" s="192" t="s">
        <v>3</v>
      </c>
      <c r="F171" s="193" t="s">
        <v>184</v>
      </c>
      <c r="H171" s="194">
        <v>0.513</v>
      </c>
      <c r="L171" s="191"/>
      <c r="M171" s="195"/>
      <c r="N171" s="196"/>
      <c r="O171" s="196"/>
      <c r="P171" s="196"/>
      <c r="Q171" s="196"/>
      <c r="R171" s="196"/>
      <c r="S171" s="196"/>
      <c r="T171" s="197"/>
      <c r="AT171" s="192" t="s">
        <v>181</v>
      </c>
      <c r="AU171" s="192" t="s">
        <v>179</v>
      </c>
      <c r="AV171" s="190" t="s">
        <v>178</v>
      </c>
      <c r="AW171" s="190" t="s">
        <v>36</v>
      </c>
      <c r="AX171" s="190" t="s">
        <v>83</v>
      </c>
      <c r="AY171" s="192" t="s">
        <v>171</v>
      </c>
    </row>
    <row r="172" spans="1:65" s="92" customFormat="1" ht="16.5" customHeight="1">
      <c r="A172" s="227"/>
      <c r="B172" s="90"/>
      <c r="C172" s="161" t="s">
        <v>338</v>
      </c>
      <c r="D172" s="161" t="s">
        <v>173</v>
      </c>
      <c r="E172" s="162" t="s">
        <v>1200</v>
      </c>
      <c r="F172" s="163" t="s">
        <v>1201</v>
      </c>
      <c r="G172" s="164" t="s">
        <v>187</v>
      </c>
      <c r="H172" s="165">
        <v>0.513</v>
      </c>
      <c r="I172" s="75"/>
      <c r="J172" s="166">
        <f>ROUND(I172*H172,2)</f>
        <v>0</v>
      </c>
      <c r="K172" s="163" t="s">
        <v>1132</v>
      </c>
      <c r="L172" s="90"/>
      <c r="M172" s="167" t="s">
        <v>3</v>
      </c>
      <c r="N172" s="168" t="s">
        <v>47</v>
      </c>
      <c r="O172" s="169"/>
      <c r="P172" s="170">
        <f>O172*H172</f>
        <v>0</v>
      </c>
      <c r="Q172" s="170">
        <v>0.023367805</v>
      </c>
      <c r="R172" s="170">
        <f>Q172*H172</f>
        <v>0.011987683964999999</v>
      </c>
      <c r="S172" s="170">
        <v>0</v>
      </c>
      <c r="T172" s="171">
        <f>S172*H172</f>
        <v>0</v>
      </c>
      <c r="U172" s="227"/>
      <c r="V172" s="227"/>
      <c r="W172" s="227"/>
      <c r="X172" s="227"/>
      <c r="Y172" s="227"/>
      <c r="Z172" s="227"/>
      <c r="AA172" s="227"/>
      <c r="AB172" s="227"/>
      <c r="AC172" s="227"/>
      <c r="AD172" s="227"/>
      <c r="AE172" s="227"/>
      <c r="AR172" s="172" t="s">
        <v>261</v>
      </c>
      <c r="AT172" s="172" t="s">
        <v>173</v>
      </c>
      <c r="AU172" s="172" t="s">
        <v>179</v>
      </c>
      <c r="AY172" s="82" t="s">
        <v>171</v>
      </c>
      <c r="BE172" s="173">
        <f>IF(N172="základní",J172,0)</f>
        <v>0</v>
      </c>
      <c r="BF172" s="173">
        <f>IF(N172="snížená",J172,0)</f>
        <v>0</v>
      </c>
      <c r="BG172" s="173">
        <f>IF(N172="zákl. přenesená",J172,0)</f>
        <v>0</v>
      </c>
      <c r="BH172" s="173">
        <f>IF(N172="sníž. přenesená",J172,0)</f>
        <v>0</v>
      </c>
      <c r="BI172" s="173">
        <f>IF(N172="nulová",J172,0)</f>
        <v>0</v>
      </c>
      <c r="BJ172" s="82" t="s">
        <v>179</v>
      </c>
      <c r="BK172" s="173">
        <f>ROUND(I172*H172,2)</f>
        <v>0</v>
      </c>
      <c r="BL172" s="82" t="s">
        <v>261</v>
      </c>
      <c r="BM172" s="172" t="s">
        <v>3212</v>
      </c>
    </row>
    <row r="173" spans="1:65" s="92" customFormat="1" ht="24">
      <c r="A173" s="227"/>
      <c r="B173" s="90"/>
      <c r="C173" s="161" t="s">
        <v>346</v>
      </c>
      <c r="D173" s="161" t="s">
        <v>173</v>
      </c>
      <c r="E173" s="162" t="s">
        <v>3163</v>
      </c>
      <c r="F173" s="163" t="s">
        <v>3164</v>
      </c>
      <c r="G173" s="164" t="s">
        <v>176</v>
      </c>
      <c r="H173" s="165">
        <v>9.631</v>
      </c>
      <c r="I173" s="75"/>
      <c r="J173" s="166">
        <f>ROUND(I173*H173,2)</f>
        <v>0</v>
      </c>
      <c r="K173" s="163" t="s">
        <v>177</v>
      </c>
      <c r="L173" s="90"/>
      <c r="M173" s="167" t="s">
        <v>3</v>
      </c>
      <c r="N173" s="168" t="s">
        <v>47</v>
      </c>
      <c r="O173" s="169"/>
      <c r="P173" s="170">
        <f>O173*H173</f>
        <v>0</v>
      </c>
      <c r="Q173" s="170">
        <v>0</v>
      </c>
      <c r="R173" s="170">
        <f>Q173*H173</f>
        <v>0</v>
      </c>
      <c r="S173" s="170">
        <v>0</v>
      </c>
      <c r="T173" s="171">
        <f>S173*H173</f>
        <v>0</v>
      </c>
      <c r="U173" s="227"/>
      <c r="V173" s="227"/>
      <c r="W173" s="227"/>
      <c r="X173" s="227"/>
      <c r="Y173" s="227"/>
      <c r="Z173" s="227"/>
      <c r="AA173" s="227"/>
      <c r="AB173" s="227"/>
      <c r="AC173" s="227"/>
      <c r="AD173" s="227"/>
      <c r="AE173" s="227"/>
      <c r="AR173" s="172" t="s">
        <v>261</v>
      </c>
      <c r="AT173" s="172" t="s">
        <v>173</v>
      </c>
      <c r="AU173" s="172" t="s">
        <v>179</v>
      </c>
      <c r="AY173" s="82" t="s">
        <v>171</v>
      </c>
      <c r="BE173" s="173">
        <f>IF(N173="základní",J173,0)</f>
        <v>0</v>
      </c>
      <c r="BF173" s="173">
        <f>IF(N173="snížená",J173,0)</f>
        <v>0</v>
      </c>
      <c r="BG173" s="173">
        <f>IF(N173="zákl. přenesená",J173,0)</f>
        <v>0</v>
      </c>
      <c r="BH173" s="173">
        <f>IF(N173="sníž. přenesená",J173,0)</f>
        <v>0</v>
      </c>
      <c r="BI173" s="173">
        <f>IF(N173="nulová",J173,0)</f>
        <v>0</v>
      </c>
      <c r="BJ173" s="82" t="s">
        <v>179</v>
      </c>
      <c r="BK173" s="173">
        <f>ROUND(I173*H173,2)</f>
        <v>0</v>
      </c>
      <c r="BL173" s="82" t="s">
        <v>261</v>
      </c>
      <c r="BM173" s="172" t="s">
        <v>3213</v>
      </c>
    </row>
    <row r="174" spans="2:51" s="182" customFormat="1" ht="12">
      <c r="B174" s="183"/>
      <c r="D174" s="176" t="s">
        <v>181</v>
      </c>
      <c r="E174" s="184" t="s">
        <v>3</v>
      </c>
      <c r="F174" s="185" t="s">
        <v>3122</v>
      </c>
      <c r="H174" s="186">
        <v>9.631</v>
      </c>
      <c r="L174" s="183"/>
      <c r="M174" s="187"/>
      <c r="N174" s="188"/>
      <c r="O174" s="188"/>
      <c r="P174" s="188"/>
      <c r="Q174" s="188"/>
      <c r="R174" s="188"/>
      <c r="S174" s="188"/>
      <c r="T174" s="189"/>
      <c r="AT174" s="184" t="s">
        <v>181</v>
      </c>
      <c r="AU174" s="184" t="s">
        <v>179</v>
      </c>
      <c r="AV174" s="182" t="s">
        <v>179</v>
      </c>
      <c r="AW174" s="182" t="s">
        <v>36</v>
      </c>
      <c r="AX174" s="182" t="s">
        <v>75</v>
      </c>
      <c r="AY174" s="184" t="s">
        <v>171</v>
      </c>
    </row>
    <row r="175" spans="2:51" s="190" customFormat="1" ht="12">
      <c r="B175" s="191"/>
      <c r="D175" s="176" t="s">
        <v>181</v>
      </c>
      <c r="E175" s="192" t="s">
        <v>3</v>
      </c>
      <c r="F175" s="193" t="s">
        <v>184</v>
      </c>
      <c r="H175" s="194">
        <v>9.631</v>
      </c>
      <c r="L175" s="191"/>
      <c r="M175" s="195"/>
      <c r="N175" s="196"/>
      <c r="O175" s="196"/>
      <c r="P175" s="196"/>
      <c r="Q175" s="196"/>
      <c r="R175" s="196"/>
      <c r="S175" s="196"/>
      <c r="T175" s="197"/>
      <c r="AT175" s="192" t="s">
        <v>181</v>
      </c>
      <c r="AU175" s="192" t="s">
        <v>179</v>
      </c>
      <c r="AV175" s="190" t="s">
        <v>178</v>
      </c>
      <c r="AW175" s="190" t="s">
        <v>36</v>
      </c>
      <c r="AX175" s="190" t="s">
        <v>83</v>
      </c>
      <c r="AY175" s="192" t="s">
        <v>171</v>
      </c>
    </row>
    <row r="176" spans="1:65" s="92" customFormat="1" ht="16.5" customHeight="1">
      <c r="A176" s="227"/>
      <c r="B176" s="90"/>
      <c r="C176" s="198" t="s">
        <v>353</v>
      </c>
      <c r="D176" s="198" t="s">
        <v>248</v>
      </c>
      <c r="E176" s="199" t="s">
        <v>3166</v>
      </c>
      <c r="F176" s="200" t="s">
        <v>3167</v>
      </c>
      <c r="G176" s="201" t="s">
        <v>187</v>
      </c>
      <c r="H176" s="202">
        <v>0.482</v>
      </c>
      <c r="I176" s="78"/>
      <c r="J176" s="203">
        <f>ROUND(I176*H176,2)</f>
        <v>0</v>
      </c>
      <c r="K176" s="200" t="s">
        <v>177</v>
      </c>
      <c r="L176" s="204"/>
      <c r="M176" s="205" t="s">
        <v>3</v>
      </c>
      <c r="N176" s="206" t="s">
        <v>47</v>
      </c>
      <c r="O176" s="169"/>
      <c r="P176" s="170">
        <f>O176*H176</f>
        <v>0</v>
      </c>
      <c r="Q176" s="170">
        <v>0.5</v>
      </c>
      <c r="R176" s="170">
        <f>Q176*H176</f>
        <v>0.241</v>
      </c>
      <c r="S176" s="170">
        <v>0</v>
      </c>
      <c r="T176" s="171">
        <f>S176*H176</f>
        <v>0</v>
      </c>
      <c r="U176" s="227"/>
      <c r="V176" s="227"/>
      <c r="W176" s="227"/>
      <c r="X176" s="227"/>
      <c r="Y176" s="227"/>
      <c r="Z176" s="227"/>
      <c r="AA176" s="227"/>
      <c r="AB176" s="227"/>
      <c r="AC176" s="227"/>
      <c r="AD176" s="227"/>
      <c r="AE176" s="227"/>
      <c r="AR176" s="172" t="s">
        <v>353</v>
      </c>
      <c r="AT176" s="172" t="s">
        <v>248</v>
      </c>
      <c r="AU176" s="172" t="s">
        <v>179</v>
      </c>
      <c r="AY176" s="82" t="s">
        <v>171</v>
      </c>
      <c r="BE176" s="173">
        <f>IF(N176="základní",J176,0)</f>
        <v>0</v>
      </c>
      <c r="BF176" s="173">
        <f>IF(N176="snížená",J176,0)</f>
        <v>0</v>
      </c>
      <c r="BG176" s="173">
        <f>IF(N176="zákl. přenesená",J176,0)</f>
        <v>0</v>
      </c>
      <c r="BH176" s="173">
        <f>IF(N176="sníž. přenesená",J176,0)</f>
        <v>0</v>
      </c>
      <c r="BI176" s="173">
        <f>IF(N176="nulová",J176,0)</f>
        <v>0</v>
      </c>
      <c r="BJ176" s="82" t="s">
        <v>179</v>
      </c>
      <c r="BK176" s="173">
        <f>ROUND(I176*H176,2)</f>
        <v>0</v>
      </c>
      <c r="BL176" s="82" t="s">
        <v>261</v>
      </c>
      <c r="BM176" s="172" t="s">
        <v>3214</v>
      </c>
    </row>
    <row r="177" spans="2:51" s="182" customFormat="1" ht="12">
      <c r="B177" s="183"/>
      <c r="D177" s="176" t="s">
        <v>181</v>
      </c>
      <c r="E177" s="184" t="s">
        <v>3</v>
      </c>
      <c r="F177" s="185" t="s">
        <v>3169</v>
      </c>
      <c r="H177" s="186">
        <v>0.482</v>
      </c>
      <c r="L177" s="183"/>
      <c r="M177" s="187"/>
      <c r="N177" s="188"/>
      <c r="O177" s="188"/>
      <c r="P177" s="188"/>
      <c r="Q177" s="188"/>
      <c r="R177" s="188"/>
      <c r="S177" s="188"/>
      <c r="T177" s="189"/>
      <c r="AT177" s="184" t="s">
        <v>181</v>
      </c>
      <c r="AU177" s="184" t="s">
        <v>179</v>
      </c>
      <c r="AV177" s="182" t="s">
        <v>179</v>
      </c>
      <c r="AW177" s="182" t="s">
        <v>36</v>
      </c>
      <c r="AX177" s="182" t="s">
        <v>83</v>
      </c>
      <c r="AY177" s="184" t="s">
        <v>171</v>
      </c>
    </row>
    <row r="178" spans="1:65" s="92" customFormat="1" ht="24">
      <c r="A178" s="227"/>
      <c r="B178" s="90"/>
      <c r="C178" s="161" t="s">
        <v>380</v>
      </c>
      <c r="D178" s="161" t="s">
        <v>173</v>
      </c>
      <c r="E178" s="162" t="s">
        <v>3170</v>
      </c>
      <c r="F178" s="163" t="s">
        <v>3171</v>
      </c>
      <c r="G178" s="164" t="s">
        <v>222</v>
      </c>
      <c r="H178" s="165">
        <v>0.536</v>
      </c>
      <c r="I178" s="75"/>
      <c r="J178" s="166">
        <f>ROUND(I178*H178,2)</f>
        <v>0</v>
      </c>
      <c r="K178" s="163" t="s">
        <v>177</v>
      </c>
      <c r="L178" s="90"/>
      <c r="M178" s="167" t="s">
        <v>3</v>
      </c>
      <c r="N178" s="168" t="s">
        <v>47</v>
      </c>
      <c r="O178" s="169"/>
      <c r="P178" s="170">
        <f>O178*H178</f>
        <v>0</v>
      </c>
      <c r="Q178" s="170">
        <v>0</v>
      </c>
      <c r="R178" s="170">
        <f>Q178*H178</f>
        <v>0</v>
      </c>
      <c r="S178" s="170">
        <v>0</v>
      </c>
      <c r="T178" s="171">
        <f>S178*H178</f>
        <v>0</v>
      </c>
      <c r="U178" s="227"/>
      <c r="V178" s="227"/>
      <c r="W178" s="227"/>
      <c r="X178" s="227"/>
      <c r="Y178" s="227"/>
      <c r="Z178" s="227"/>
      <c r="AA178" s="227"/>
      <c r="AB178" s="227"/>
      <c r="AC178" s="227"/>
      <c r="AD178" s="227"/>
      <c r="AE178" s="227"/>
      <c r="AR178" s="172" t="s">
        <v>261</v>
      </c>
      <c r="AT178" s="172" t="s">
        <v>173</v>
      </c>
      <c r="AU178" s="172" t="s">
        <v>179</v>
      </c>
      <c r="AY178" s="82" t="s">
        <v>171</v>
      </c>
      <c r="BE178" s="173">
        <f>IF(N178="základní",J178,0)</f>
        <v>0</v>
      </c>
      <c r="BF178" s="173">
        <f>IF(N178="snížená",J178,0)</f>
        <v>0</v>
      </c>
      <c r="BG178" s="173">
        <f>IF(N178="zákl. přenesená",J178,0)</f>
        <v>0</v>
      </c>
      <c r="BH178" s="173">
        <f>IF(N178="sníž. přenesená",J178,0)</f>
        <v>0</v>
      </c>
      <c r="BI178" s="173">
        <f>IF(N178="nulová",J178,0)</f>
        <v>0</v>
      </c>
      <c r="BJ178" s="82" t="s">
        <v>179</v>
      </c>
      <c r="BK178" s="173">
        <f>ROUND(I178*H178,2)</f>
        <v>0</v>
      </c>
      <c r="BL178" s="82" t="s">
        <v>261</v>
      </c>
      <c r="BM178" s="172" t="s">
        <v>3215</v>
      </c>
    </row>
    <row r="179" spans="2:63" s="148" customFormat="1" ht="22.9" customHeight="1">
      <c r="B179" s="149"/>
      <c r="D179" s="150" t="s">
        <v>74</v>
      </c>
      <c r="E179" s="159" t="s">
        <v>1365</v>
      </c>
      <c r="F179" s="159" t="s">
        <v>1366</v>
      </c>
      <c r="J179" s="160">
        <f>BK179</f>
        <v>0</v>
      </c>
      <c r="L179" s="149"/>
      <c r="M179" s="153"/>
      <c r="N179" s="154"/>
      <c r="O179" s="154"/>
      <c r="P179" s="155">
        <f>SUM(P180:P183)</f>
        <v>0</v>
      </c>
      <c r="Q179" s="154"/>
      <c r="R179" s="155">
        <f>SUM(R180:R183)</f>
        <v>0.30300326</v>
      </c>
      <c r="S179" s="154"/>
      <c r="T179" s="156">
        <f>SUM(T180:T183)</f>
        <v>0</v>
      </c>
      <c r="AR179" s="150" t="s">
        <v>179</v>
      </c>
      <c r="AT179" s="157" t="s">
        <v>74</v>
      </c>
      <c r="AU179" s="157" t="s">
        <v>83</v>
      </c>
      <c r="AY179" s="150" t="s">
        <v>171</v>
      </c>
      <c r="BK179" s="158">
        <f>SUM(BK180:BK183)</f>
        <v>0</v>
      </c>
    </row>
    <row r="180" spans="1:65" s="92" customFormat="1" ht="21.75" customHeight="1">
      <c r="A180" s="227"/>
      <c r="B180" s="90"/>
      <c r="C180" s="161" t="s">
        <v>386</v>
      </c>
      <c r="D180" s="161" t="s">
        <v>173</v>
      </c>
      <c r="E180" s="162" t="s">
        <v>3173</v>
      </c>
      <c r="F180" s="163" t="s">
        <v>3174</v>
      </c>
      <c r="G180" s="164" t="s">
        <v>176</v>
      </c>
      <c r="H180" s="165">
        <v>32.546</v>
      </c>
      <c r="I180" s="75"/>
      <c r="J180" s="166">
        <f>ROUND(I180*H180,2)</f>
        <v>0</v>
      </c>
      <c r="K180" s="163" t="s">
        <v>177</v>
      </c>
      <c r="L180" s="90"/>
      <c r="M180" s="167" t="s">
        <v>3</v>
      </c>
      <c r="N180" s="168" t="s">
        <v>47</v>
      </c>
      <c r="O180" s="169"/>
      <c r="P180" s="170">
        <f>O180*H180</f>
        <v>0</v>
      </c>
      <c r="Q180" s="170">
        <v>0</v>
      </c>
      <c r="R180" s="170">
        <f>Q180*H180</f>
        <v>0</v>
      </c>
      <c r="S180" s="170">
        <v>0</v>
      </c>
      <c r="T180" s="171">
        <f>S180*H180</f>
        <v>0</v>
      </c>
      <c r="U180" s="227"/>
      <c r="V180" s="227"/>
      <c r="W180" s="227"/>
      <c r="X180" s="227"/>
      <c r="Y180" s="227"/>
      <c r="Z180" s="227"/>
      <c r="AA180" s="227"/>
      <c r="AB180" s="227"/>
      <c r="AC180" s="227"/>
      <c r="AD180" s="227"/>
      <c r="AE180" s="227"/>
      <c r="AR180" s="172" t="s">
        <v>261</v>
      </c>
      <c r="AT180" s="172" t="s">
        <v>173</v>
      </c>
      <c r="AU180" s="172" t="s">
        <v>179</v>
      </c>
      <c r="AY180" s="82" t="s">
        <v>171</v>
      </c>
      <c r="BE180" s="173">
        <f>IF(N180="základní",J180,0)</f>
        <v>0</v>
      </c>
      <c r="BF180" s="173">
        <f>IF(N180="snížená",J180,0)</f>
        <v>0</v>
      </c>
      <c r="BG180" s="173">
        <f>IF(N180="zákl. přenesená",J180,0)</f>
        <v>0</v>
      </c>
      <c r="BH180" s="173">
        <f>IF(N180="sníž. přenesená",J180,0)</f>
        <v>0</v>
      </c>
      <c r="BI180" s="173">
        <f>IF(N180="nulová",J180,0)</f>
        <v>0</v>
      </c>
      <c r="BJ180" s="82" t="s">
        <v>179</v>
      </c>
      <c r="BK180" s="173">
        <f>ROUND(I180*H180,2)</f>
        <v>0</v>
      </c>
      <c r="BL180" s="82" t="s">
        <v>261</v>
      </c>
      <c r="BM180" s="172" t="s">
        <v>3216</v>
      </c>
    </row>
    <row r="181" spans="2:51" s="182" customFormat="1" ht="12">
      <c r="B181" s="183"/>
      <c r="D181" s="176" t="s">
        <v>181</v>
      </c>
      <c r="E181" s="184" t="s">
        <v>3</v>
      </c>
      <c r="F181" s="185" t="s">
        <v>3176</v>
      </c>
      <c r="H181" s="186">
        <v>32.546</v>
      </c>
      <c r="L181" s="183"/>
      <c r="M181" s="187"/>
      <c r="N181" s="188"/>
      <c r="O181" s="188"/>
      <c r="P181" s="188"/>
      <c r="Q181" s="188"/>
      <c r="R181" s="188"/>
      <c r="S181" s="188"/>
      <c r="T181" s="189"/>
      <c r="AT181" s="184" t="s">
        <v>181</v>
      </c>
      <c r="AU181" s="184" t="s">
        <v>179</v>
      </c>
      <c r="AV181" s="182" t="s">
        <v>179</v>
      </c>
      <c r="AW181" s="182" t="s">
        <v>36</v>
      </c>
      <c r="AX181" s="182" t="s">
        <v>75</v>
      </c>
      <c r="AY181" s="184" t="s">
        <v>171</v>
      </c>
    </row>
    <row r="182" spans="2:51" s="190" customFormat="1" ht="12">
      <c r="B182" s="191"/>
      <c r="D182" s="176" t="s">
        <v>181</v>
      </c>
      <c r="E182" s="192" t="s">
        <v>3</v>
      </c>
      <c r="F182" s="193" t="s">
        <v>184</v>
      </c>
      <c r="H182" s="194">
        <v>32.546</v>
      </c>
      <c r="L182" s="191"/>
      <c r="M182" s="195"/>
      <c r="N182" s="196"/>
      <c r="O182" s="196"/>
      <c r="P182" s="196"/>
      <c r="Q182" s="196"/>
      <c r="R182" s="196"/>
      <c r="S182" s="196"/>
      <c r="T182" s="197"/>
      <c r="AT182" s="192" t="s">
        <v>181</v>
      </c>
      <c r="AU182" s="192" t="s">
        <v>179</v>
      </c>
      <c r="AV182" s="190" t="s">
        <v>178</v>
      </c>
      <c r="AW182" s="190" t="s">
        <v>36</v>
      </c>
      <c r="AX182" s="190" t="s">
        <v>83</v>
      </c>
      <c r="AY182" s="192" t="s">
        <v>171</v>
      </c>
    </row>
    <row r="183" spans="1:65" s="92" customFormat="1" ht="16.5" customHeight="1">
      <c r="A183" s="227"/>
      <c r="B183" s="90"/>
      <c r="C183" s="198" t="s">
        <v>391</v>
      </c>
      <c r="D183" s="198" t="s">
        <v>248</v>
      </c>
      <c r="E183" s="199" t="s">
        <v>3177</v>
      </c>
      <c r="F183" s="200" t="s">
        <v>3178</v>
      </c>
      <c r="G183" s="201" t="s">
        <v>176</v>
      </c>
      <c r="H183" s="202">
        <v>32.546</v>
      </c>
      <c r="I183" s="78"/>
      <c r="J183" s="203">
        <f>ROUND(I183*H183,2)</f>
        <v>0</v>
      </c>
      <c r="K183" s="200" t="s">
        <v>177</v>
      </c>
      <c r="L183" s="204"/>
      <c r="M183" s="233" t="s">
        <v>3</v>
      </c>
      <c r="N183" s="234" t="s">
        <v>47</v>
      </c>
      <c r="O183" s="224"/>
      <c r="P183" s="225">
        <f>O183*H183</f>
        <v>0</v>
      </c>
      <c r="Q183" s="225">
        <v>0.00931</v>
      </c>
      <c r="R183" s="225">
        <f>Q183*H183</f>
        <v>0.30300326</v>
      </c>
      <c r="S183" s="225">
        <v>0</v>
      </c>
      <c r="T183" s="226">
        <f>S183*H183</f>
        <v>0</v>
      </c>
      <c r="U183" s="227"/>
      <c r="V183" s="227"/>
      <c r="W183" s="227"/>
      <c r="X183" s="227"/>
      <c r="Y183" s="227"/>
      <c r="Z183" s="227"/>
      <c r="AA183" s="227"/>
      <c r="AB183" s="227"/>
      <c r="AC183" s="227"/>
      <c r="AD183" s="227"/>
      <c r="AE183" s="227"/>
      <c r="AR183" s="172" t="s">
        <v>353</v>
      </c>
      <c r="AT183" s="172" t="s">
        <v>248</v>
      </c>
      <c r="AU183" s="172" t="s">
        <v>179</v>
      </c>
      <c r="AY183" s="82" t="s">
        <v>171</v>
      </c>
      <c r="BE183" s="173">
        <f>IF(N183="základní",J183,0)</f>
        <v>0</v>
      </c>
      <c r="BF183" s="173">
        <f>IF(N183="snížená",J183,0)</f>
        <v>0</v>
      </c>
      <c r="BG183" s="173">
        <f>IF(N183="zákl. přenesená",J183,0)</f>
        <v>0</v>
      </c>
      <c r="BH183" s="173">
        <f>IF(N183="sníž. přenesená",J183,0)</f>
        <v>0</v>
      </c>
      <c r="BI183" s="173">
        <f>IF(N183="nulová",J183,0)</f>
        <v>0</v>
      </c>
      <c r="BJ183" s="82" t="s">
        <v>179</v>
      </c>
      <c r="BK183" s="173">
        <f>ROUND(I183*H183,2)</f>
        <v>0</v>
      </c>
      <c r="BL183" s="82" t="s">
        <v>261</v>
      </c>
      <c r="BM183" s="172" t="s">
        <v>3217</v>
      </c>
    </row>
    <row r="184" spans="1:31" s="92" customFormat="1" ht="6.95" customHeight="1">
      <c r="A184" s="227"/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90"/>
      <c r="M184" s="227"/>
      <c r="O184" s="227"/>
      <c r="P184" s="227"/>
      <c r="Q184" s="227"/>
      <c r="R184" s="227"/>
      <c r="S184" s="227"/>
      <c r="T184" s="227"/>
      <c r="U184" s="227"/>
      <c r="V184" s="227"/>
      <c r="W184" s="227"/>
      <c r="X184" s="227"/>
      <c r="Y184" s="227"/>
      <c r="Z184" s="227"/>
      <c r="AA184" s="227"/>
      <c r="AB184" s="227"/>
      <c r="AC184" s="227"/>
      <c r="AD184" s="227"/>
      <c r="AE184" s="227"/>
    </row>
  </sheetData>
  <sheetProtection password="E886" sheet="1" objects="1" scenarios="1"/>
  <autoFilter ref="C87:K183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4"/>
  <sheetViews>
    <sheetView showGridLines="0" workbookViewId="0" topLeftCell="A1">
      <selection activeCell="W91" sqref="W91"/>
    </sheetView>
  </sheetViews>
  <sheetFormatPr defaultColWidth="9.140625" defaultRowHeight="12"/>
  <cols>
    <col min="1" max="1" width="8.28125" style="229" customWidth="1"/>
    <col min="2" max="2" width="1.1484375" style="229" customWidth="1"/>
    <col min="3" max="3" width="4.140625" style="229" customWidth="1"/>
    <col min="4" max="4" width="4.28125" style="229" customWidth="1"/>
    <col min="5" max="5" width="17.140625" style="229" customWidth="1"/>
    <col min="6" max="6" width="100.8515625" style="229" customWidth="1"/>
    <col min="7" max="7" width="7.421875" style="229" customWidth="1"/>
    <col min="8" max="8" width="14.00390625" style="229" customWidth="1"/>
    <col min="9" max="9" width="15.8515625" style="229" customWidth="1"/>
    <col min="10" max="11" width="22.28125" style="229" customWidth="1"/>
    <col min="12" max="12" width="9.28125" style="229" customWidth="1"/>
    <col min="13" max="13" width="10.8515625" style="229" hidden="1" customWidth="1"/>
    <col min="14" max="14" width="9.28125" style="229" hidden="1" customWidth="1"/>
    <col min="15" max="20" width="14.140625" style="229" hidden="1" customWidth="1"/>
    <col min="21" max="21" width="16.28125" style="229" hidden="1" customWidth="1"/>
    <col min="22" max="22" width="12.28125" style="229" customWidth="1"/>
    <col min="23" max="23" width="16.28125" style="229" customWidth="1"/>
    <col min="24" max="24" width="12.28125" style="229" customWidth="1"/>
    <col min="25" max="25" width="15.00390625" style="229" customWidth="1"/>
    <col min="26" max="26" width="11.00390625" style="229" customWidth="1"/>
    <col min="27" max="27" width="15.00390625" style="229" customWidth="1"/>
    <col min="28" max="28" width="16.28125" style="229" customWidth="1"/>
    <col min="29" max="29" width="11.00390625" style="229" customWidth="1"/>
    <col min="30" max="30" width="15.00390625" style="229" customWidth="1"/>
    <col min="31" max="31" width="16.28125" style="229" customWidth="1"/>
    <col min="32" max="43" width="9.28125" style="229" customWidth="1"/>
    <col min="44" max="65" width="9.28125" style="229" hidden="1" customWidth="1"/>
    <col min="66" max="16384" width="9.28125" style="229" customWidth="1"/>
  </cols>
  <sheetData>
    <row r="1" ht="12"/>
    <row r="2" spans="12:46" ht="36.95" customHeight="1">
      <c r="L2" s="375" t="s">
        <v>6</v>
      </c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82" t="s">
        <v>105</v>
      </c>
    </row>
    <row r="3" spans="2:46" ht="6.95" customHeight="1">
      <c r="B3" s="83"/>
      <c r="C3" s="84"/>
      <c r="D3" s="84"/>
      <c r="E3" s="84"/>
      <c r="F3" s="84"/>
      <c r="G3" s="84"/>
      <c r="H3" s="84"/>
      <c r="I3" s="84"/>
      <c r="J3" s="84"/>
      <c r="K3" s="84"/>
      <c r="L3" s="85"/>
      <c r="AT3" s="82" t="s">
        <v>83</v>
      </c>
    </row>
    <row r="4" spans="2:46" ht="24.95" customHeight="1">
      <c r="B4" s="85"/>
      <c r="D4" s="86" t="s">
        <v>127</v>
      </c>
      <c r="L4" s="85"/>
      <c r="M4" s="87" t="s">
        <v>11</v>
      </c>
      <c r="AT4" s="82" t="s">
        <v>4</v>
      </c>
    </row>
    <row r="5" spans="2:12" ht="6.95" customHeight="1">
      <c r="B5" s="85"/>
      <c r="L5" s="85"/>
    </row>
    <row r="6" spans="2:12" ht="12" customHeight="1">
      <c r="B6" s="85"/>
      <c r="D6" s="228" t="s">
        <v>17</v>
      </c>
      <c r="L6" s="85"/>
    </row>
    <row r="7" spans="2:12" ht="16.5" customHeight="1">
      <c r="B7" s="85"/>
      <c r="E7" s="373" t="str">
        <f>'Rekapitulace stavby'!K6</f>
        <v>Domov ve Věži - Komunitní bydlení II</v>
      </c>
      <c r="F7" s="374"/>
      <c r="G7" s="374"/>
      <c r="H7" s="374"/>
      <c r="L7" s="85"/>
    </row>
    <row r="8" spans="1:31" s="92" customFormat="1" ht="12" customHeight="1">
      <c r="A8" s="227"/>
      <c r="B8" s="90"/>
      <c r="C8" s="227"/>
      <c r="D8" s="228" t="s">
        <v>128</v>
      </c>
      <c r="E8" s="227"/>
      <c r="F8" s="227"/>
      <c r="G8" s="227"/>
      <c r="H8" s="227"/>
      <c r="I8" s="227"/>
      <c r="J8" s="227"/>
      <c r="K8" s="227"/>
      <c r="L8" s="91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</row>
    <row r="9" spans="1:31" s="92" customFormat="1" ht="16.5" customHeight="1">
      <c r="A9" s="227"/>
      <c r="B9" s="90"/>
      <c r="C9" s="227"/>
      <c r="D9" s="227"/>
      <c r="E9" s="371" t="s">
        <v>3218</v>
      </c>
      <c r="F9" s="372"/>
      <c r="G9" s="372"/>
      <c r="H9" s="372"/>
      <c r="I9" s="227"/>
      <c r="J9" s="227"/>
      <c r="K9" s="227"/>
      <c r="L9" s="91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</row>
    <row r="10" spans="1:31" s="92" customFormat="1" ht="12">
      <c r="A10" s="227"/>
      <c r="B10" s="90"/>
      <c r="C10" s="227"/>
      <c r="D10" s="227"/>
      <c r="E10" s="227"/>
      <c r="F10" s="227"/>
      <c r="G10" s="227"/>
      <c r="H10" s="227"/>
      <c r="I10" s="227"/>
      <c r="J10" s="227"/>
      <c r="K10" s="227"/>
      <c r="L10" s="91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</row>
    <row r="11" spans="1:31" s="92" customFormat="1" ht="12" customHeight="1">
      <c r="A11" s="227"/>
      <c r="B11" s="90"/>
      <c r="C11" s="227"/>
      <c r="D11" s="228" t="s">
        <v>19</v>
      </c>
      <c r="E11" s="227"/>
      <c r="F11" s="93" t="s">
        <v>3</v>
      </c>
      <c r="G11" s="227"/>
      <c r="H11" s="227"/>
      <c r="I11" s="228" t="s">
        <v>20</v>
      </c>
      <c r="J11" s="93" t="s">
        <v>3</v>
      </c>
      <c r="K11" s="227"/>
      <c r="L11" s="91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</row>
    <row r="12" spans="1:31" s="92" customFormat="1" ht="12" customHeight="1">
      <c r="A12" s="227"/>
      <c r="B12" s="90"/>
      <c r="C12" s="227"/>
      <c r="D12" s="228" t="s">
        <v>21</v>
      </c>
      <c r="E12" s="227"/>
      <c r="F12" s="93" t="s">
        <v>22</v>
      </c>
      <c r="G12" s="227"/>
      <c r="H12" s="227"/>
      <c r="I12" s="228" t="s">
        <v>23</v>
      </c>
      <c r="J12" s="94">
        <f>'Rekapitulace stavby'!AN8</f>
        <v>44315</v>
      </c>
      <c r="K12" s="227"/>
      <c r="L12" s="91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</row>
    <row r="13" spans="1:31" s="92" customFormat="1" ht="10.9" customHeight="1">
      <c r="A13" s="227"/>
      <c r="B13" s="90"/>
      <c r="C13" s="227"/>
      <c r="D13" s="227"/>
      <c r="E13" s="227"/>
      <c r="F13" s="227"/>
      <c r="G13" s="227"/>
      <c r="H13" s="227"/>
      <c r="I13" s="227"/>
      <c r="J13" s="227"/>
      <c r="K13" s="227"/>
      <c r="L13" s="91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</row>
    <row r="14" spans="1:31" s="92" customFormat="1" ht="12" customHeight="1">
      <c r="A14" s="227"/>
      <c r="B14" s="90"/>
      <c r="C14" s="227"/>
      <c r="D14" s="228" t="s">
        <v>24</v>
      </c>
      <c r="E14" s="227"/>
      <c r="F14" s="227"/>
      <c r="G14" s="227"/>
      <c r="H14" s="227"/>
      <c r="I14" s="228" t="s">
        <v>25</v>
      </c>
      <c r="J14" s="93" t="s">
        <v>26</v>
      </c>
      <c r="K14" s="227"/>
      <c r="L14" s="91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</row>
    <row r="15" spans="1:31" s="92" customFormat="1" ht="18" customHeight="1">
      <c r="A15" s="227"/>
      <c r="B15" s="90"/>
      <c r="C15" s="227"/>
      <c r="D15" s="227"/>
      <c r="E15" s="93" t="s">
        <v>27</v>
      </c>
      <c r="F15" s="227"/>
      <c r="G15" s="227"/>
      <c r="H15" s="227"/>
      <c r="I15" s="228" t="s">
        <v>28</v>
      </c>
      <c r="J15" s="93" t="s">
        <v>29</v>
      </c>
      <c r="K15" s="227"/>
      <c r="L15" s="91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</row>
    <row r="16" spans="1:31" s="92" customFormat="1" ht="6.95" customHeight="1">
      <c r="A16" s="227"/>
      <c r="B16" s="90"/>
      <c r="C16" s="227"/>
      <c r="D16" s="227"/>
      <c r="E16" s="227"/>
      <c r="F16" s="227"/>
      <c r="G16" s="227"/>
      <c r="H16" s="227"/>
      <c r="I16" s="227"/>
      <c r="J16" s="227"/>
      <c r="K16" s="227"/>
      <c r="L16" s="91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</row>
    <row r="17" spans="1:31" s="92" customFormat="1" ht="12" customHeight="1">
      <c r="A17" s="227"/>
      <c r="B17" s="90"/>
      <c r="C17" s="227"/>
      <c r="D17" s="228" t="s">
        <v>30</v>
      </c>
      <c r="E17" s="227"/>
      <c r="F17" s="227"/>
      <c r="G17" s="227"/>
      <c r="H17" s="227"/>
      <c r="I17" s="228" t="s">
        <v>25</v>
      </c>
      <c r="J17" s="230" t="str">
        <f>'Rekapitulace stavby'!AN13</f>
        <v>Vyplň údaj</v>
      </c>
      <c r="K17" s="227"/>
      <c r="L17" s="91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</row>
    <row r="18" spans="1:31" s="92" customFormat="1" ht="18" customHeight="1">
      <c r="A18" s="227"/>
      <c r="B18" s="90"/>
      <c r="C18" s="227"/>
      <c r="D18" s="227"/>
      <c r="E18" s="377" t="str">
        <f>'Rekapitulace stavby'!E14</f>
        <v>Vyplň údaj</v>
      </c>
      <c r="F18" s="378"/>
      <c r="G18" s="378"/>
      <c r="H18" s="378"/>
      <c r="I18" s="228" t="s">
        <v>28</v>
      </c>
      <c r="J18" s="230" t="str">
        <f>'Rekapitulace stavby'!AN14</f>
        <v>Vyplň údaj</v>
      </c>
      <c r="K18" s="227"/>
      <c r="L18" s="91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</row>
    <row r="19" spans="1:31" s="92" customFormat="1" ht="6.95" customHeight="1">
      <c r="A19" s="227"/>
      <c r="B19" s="90"/>
      <c r="C19" s="227"/>
      <c r="D19" s="227"/>
      <c r="E19" s="227"/>
      <c r="F19" s="227"/>
      <c r="G19" s="227"/>
      <c r="H19" s="227"/>
      <c r="I19" s="227"/>
      <c r="J19" s="227"/>
      <c r="K19" s="227"/>
      <c r="L19" s="91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</row>
    <row r="20" spans="1:31" s="92" customFormat="1" ht="12" customHeight="1">
      <c r="A20" s="227"/>
      <c r="B20" s="90"/>
      <c r="C20" s="227"/>
      <c r="D20" s="228" t="s">
        <v>32</v>
      </c>
      <c r="E20" s="227"/>
      <c r="F20" s="227"/>
      <c r="G20" s="227"/>
      <c r="H20" s="227"/>
      <c r="I20" s="228" t="s">
        <v>25</v>
      </c>
      <c r="J20" s="93" t="s">
        <v>33</v>
      </c>
      <c r="K20" s="227"/>
      <c r="L20" s="91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</row>
    <row r="21" spans="1:31" s="92" customFormat="1" ht="18" customHeight="1">
      <c r="A21" s="227"/>
      <c r="B21" s="90"/>
      <c r="C21" s="227"/>
      <c r="D21" s="227"/>
      <c r="E21" s="93" t="s">
        <v>34</v>
      </c>
      <c r="F21" s="227"/>
      <c r="G21" s="227"/>
      <c r="H21" s="227"/>
      <c r="I21" s="228" t="s">
        <v>28</v>
      </c>
      <c r="J21" s="93" t="s">
        <v>35</v>
      </c>
      <c r="K21" s="227"/>
      <c r="L21" s="91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</row>
    <row r="22" spans="1:31" s="92" customFormat="1" ht="6.95" customHeight="1">
      <c r="A22" s="227"/>
      <c r="B22" s="90"/>
      <c r="C22" s="227"/>
      <c r="D22" s="227"/>
      <c r="E22" s="227"/>
      <c r="F22" s="227"/>
      <c r="G22" s="227"/>
      <c r="H22" s="227"/>
      <c r="I22" s="227"/>
      <c r="J22" s="227"/>
      <c r="K22" s="227"/>
      <c r="L22" s="91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</row>
    <row r="23" spans="1:31" s="92" customFormat="1" ht="12" customHeight="1">
      <c r="A23" s="227"/>
      <c r="B23" s="90"/>
      <c r="C23" s="227"/>
      <c r="D23" s="228" t="s">
        <v>37</v>
      </c>
      <c r="E23" s="227"/>
      <c r="F23" s="227"/>
      <c r="G23" s="227"/>
      <c r="H23" s="227"/>
      <c r="I23" s="228" t="s">
        <v>25</v>
      </c>
      <c r="J23" s="93" t="str">
        <f>IF('Rekapitulace stavby'!AN19="","",'Rekapitulace stavby'!AN19)</f>
        <v/>
      </c>
      <c r="K23" s="227"/>
      <c r="L23" s="91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</row>
    <row r="24" spans="1:31" s="92" customFormat="1" ht="18" customHeight="1">
      <c r="A24" s="227"/>
      <c r="B24" s="90"/>
      <c r="C24" s="227"/>
      <c r="D24" s="227"/>
      <c r="E24" s="93" t="str">
        <f>IF('Rekapitulace stavby'!E20="","",'Rekapitulace stavby'!E20)</f>
        <v xml:space="preserve"> </v>
      </c>
      <c r="F24" s="227"/>
      <c r="G24" s="227"/>
      <c r="H24" s="227"/>
      <c r="I24" s="228" t="s">
        <v>28</v>
      </c>
      <c r="J24" s="93" t="str">
        <f>IF('Rekapitulace stavby'!AN20="","",'Rekapitulace stavby'!AN20)</f>
        <v/>
      </c>
      <c r="K24" s="227"/>
      <c r="L24" s="91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</row>
    <row r="25" spans="1:31" s="92" customFormat="1" ht="6.95" customHeight="1">
      <c r="A25" s="227"/>
      <c r="B25" s="90"/>
      <c r="C25" s="227"/>
      <c r="D25" s="227"/>
      <c r="E25" s="227"/>
      <c r="F25" s="227"/>
      <c r="G25" s="227"/>
      <c r="H25" s="227"/>
      <c r="I25" s="227"/>
      <c r="J25" s="227"/>
      <c r="K25" s="227"/>
      <c r="L25" s="91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</row>
    <row r="26" spans="1:31" s="92" customFormat="1" ht="12" customHeight="1">
      <c r="A26" s="227"/>
      <c r="B26" s="90"/>
      <c r="C26" s="227"/>
      <c r="D26" s="228" t="s">
        <v>39</v>
      </c>
      <c r="E26" s="227"/>
      <c r="F26" s="227"/>
      <c r="G26" s="227"/>
      <c r="H26" s="227"/>
      <c r="I26" s="227"/>
      <c r="J26" s="227"/>
      <c r="K26" s="227"/>
      <c r="L26" s="91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</row>
    <row r="27" spans="1:31" s="98" customFormat="1" ht="16.5" customHeight="1">
      <c r="A27" s="95"/>
      <c r="B27" s="96"/>
      <c r="C27" s="95"/>
      <c r="D27" s="95"/>
      <c r="E27" s="379" t="s">
        <v>3</v>
      </c>
      <c r="F27" s="379"/>
      <c r="G27" s="379"/>
      <c r="H27" s="37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92" customFormat="1" ht="6.95" customHeight="1">
      <c r="A28" s="227"/>
      <c r="B28" s="90"/>
      <c r="C28" s="227"/>
      <c r="D28" s="227"/>
      <c r="E28" s="227"/>
      <c r="F28" s="227"/>
      <c r="G28" s="227"/>
      <c r="H28" s="227"/>
      <c r="I28" s="227"/>
      <c r="J28" s="227"/>
      <c r="K28" s="227"/>
      <c r="L28" s="91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</row>
    <row r="29" spans="1:31" s="92" customFormat="1" ht="6.95" customHeight="1">
      <c r="A29" s="227"/>
      <c r="B29" s="90"/>
      <c r="C29" s="227"/>
      <c r="D29" s="99"/>
      <c r="E29" s="99"/>
      <c r="F29" s="99"/>
      <c r="G29" s="99"/>
      <c r="H29" s="99"/>
      <c r="I29" s="99"/>
      <c r="J29" s="99"/>
      <c r="K29" s="99"/>
      <c r="L29" s="91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</row>
    <row r="30" spans="1:31" s="92" customFormat="1" ht="25.35" customHeight="1">
      <c r="A30" s="227"/>
      <c r="B30" s="90"/>
      <c r="C30" s="227"/>
      <c r="D30" s="100" t="s">
        <v>41</v>
      </c>
      <c r="E30" s="227"/>
      <c r="F30" s="227"/>
      <c r="G30" s="227"/>
      <c r="H30" s="227"/>
      <c r="I30" s="227"/>
      <c r="J30" s="101">
        <f>ROUND(J83,2)</f>
        <v>0</v>
      </c>
      <c r="K30" s="227"/>
      <c r="L30" s="91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</row>
    <row r="31" spans="1:31" s="92" customFormat="1" ht="6.95" customHeight="1">
      <c r="A31" s="227"/>
      <c r="B31" s="90"/>
      <c r="C31" s="227"/>
      <c r="D31" s="99"/>
      <c r="E31" s="99"/>
      <c r="F31" s="99"/>
      <c r="G31" s="99"/>
      <c r="H31" s="99"/>
      <c r="I31" s="99"/>
      <c r="J31" s="99"/>
      <c r="K31" s="99"/>
      <c r="L31" s="91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</row>
    <row r="32" spans="1:31" s="92" customFormat="1" ht="14.45" customHeight="1">
      <c r="A32" s="227"/>
      <c r="B32" s="90"/>
      <c r="C32" s="227"/>
      <c r="D32" s="227"/>
      <c r="E32" s="227"/>
      <c r="F32" s="102" t="s">
        <v>43</v>
      </c>
      <c r="G32" s="227"/>
      <c r="H32" s="227"/>
      <c r="I32" s="102" t="s">
        <v>42</v>
      </c>
      <c r="J32" s="102" t="s">
        <v>44</v>
      </c>
      <c r="K32" s="227"/>
      <c r="L32" s="91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</row>
    <row r="33" spans="1:31" s="92" customFormat="1" ht="14.45" customHeight="1">
      <c r="A33" s="227"/>
      <c r="B33" s="90"/>
      <c r="C33" s="227"/>
      <c r="D33" s="103" t="s">
        <v>45</v>
      </c>
      <c r="E33" s="228" t="s">
        <v>46</v>
      </c>
      <c r="F33" s="104">
        <f>ROUND((SUM(BE83:BE103)),2)</f>
        <v>0</v>
      </c>
      <c r="G33" s="227"/>
      <c r="H33" s="227"/>
      <c r="I33" s="105">
        <v>0.21</v>
      </c>
      <c r="J33" s="104">
        <f>ROUND(((SUM(BE83:BE103))*I33),2)</f>
        <v>0</v>
      </c>
      <c r="K33" s="227"/>
      <c r="L33" s="91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</row>
    <row r="34" spans="1:31" s="92" customFormat="1" ht="14.45" customHeight="1">
      <c r="A34" s="227"/>
      <c r="B34" s="90"/>
      <c r="C34" s="227"/>
      <c r="D34" s="227"/>
      <c r="E34" s="228" t="s">
        <v>47</v>
      </c>
      <c r="F34" s="104">
        <f>ROUND((SUM(BF83:BF103)),2)</f>
        <v>0</v>
      </c>
      <c r="G34" s="227"/>
      <c r="H34" s="227"/>
      <c r="I34" s="105">
        <v>0.15</v>
      </c>
      <c r="J34" s="104">
        <f>ROUND(((SUM(BF83:BF103))*I34),2)</f>
        <v>0</v>
      </c>
      <c r="K34" s="227"/>
      <c r="L34" s="91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</row>
    <row r="35" spans="1:31" s="92" customFormat="1" ht="14.45" customHeight="1" hidden="1">
      <c r="A35" s="227"/>
      <c r="B35" s="90"/>
      <c r="C35" s="227"/>
      <c r="D35" s="227"/>
      <c r="E35" s="228" t="s">
        <v>48</v>
      </c>
      <c r="F35" s="104">
        <f>ROUND((SUM(BG83:BG103)),2)</f>
        <v>0</v>
      </c>
      <c r="G35" s="227"/>
      <c r="H35" s="227"/>
      <c r="I35" s="105">
        <v>0.21</v>
      </c>
      <c r="J35" s="104">
        <f>0</f>
        <v>0</v>
      </c>
      <c r="K35" s="227"/>
      <c r="L35" s="91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</row>
    <row r="36" spans="1:31" s="92" customFormat="1" ht="14.45" customHeight="1" hidden="1">
      <c r="A36" s="227"/>
      <c r="B36" s="90"/>
      <c r="C36" s="227"/>
      <c r="D36" s="227"/>
      <c r="E36" s="228" t="s">
        <v>49</v>
      </c>
      <c r="F36" s="104">
        <f>ROUND((SUM(BH83:BH103)),2)</f>
        <v>0</v>
      </c>
      <c r="G36" s="227"/>
      <c r="H36" s="227"/>
      <c r="I36" s="105">
        <v>0.15</v>
      </c>
      <c r="J36" s="104">
        <f>0</f>
        <v>0</v>
      </c>
      <c r="K36" s="227"/>
      <c r="L36" s="91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</row>
    <row r="37" spans="1:31" s="92" customFormat="1" ht="14.45" customHeight="1" hidden="1">
      <c r="A37" s="227"/>
      <c r="B37" s="90"/>
      <c r="C37" s="227"/>
      <c r="D37" s="227"/>
      <c r="E37" s="228" t="s">
        <v>50</v>
      </c>
      <c r="F37" s="104">
        <f>ROUND((SUM(BI83:BI103)),2)</f>
        <v>0</v>
      </c>
      <c r="G37" s="227"/>
      <c r="H37" s="227"/>
      <c r="I37" s="105">
        <v>0</v>
      </c>
      <c r="J37" s="104">
        <f>0</f>
        <v>0</v>
      </c>
      <c r="K37" s="227"/>
      <c r="L37" s="91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</row>
    <row r="38" spans="1:31" s="92" customFormat="1" ht="6.95" customHeight="1">
      <c r="A38" s="227"/>
      <c r="B38" s="90"/>
      <c r="C38" s="227"/>
      <c r="D38" s="227"/>
      <c r="E38" s="227"/>
      <c r="F38" s="227"/>
      <c r="G38" s="227"/>
      <c r="H38" s="227"/>
      <c r="I38" s="227"/>
      <c r="J38" s="227"/>
      <c r="K38" s="227"/>
      <c r="L38" s="91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</row>
    <row r="39" spans="1:31" s="92" customFormat="1" ht="25.35" customHeight="1">
      <c r="A39" s="227"/>
      <c r="B39" s="90"/>
      <c r="C39" s="106"/>
      <c r="D39" s="107" t="s">
        <v>51</v>
      </c>
      <c r="E39" s="108"/>
      <c r="F39" s="108"/>
      <c r="G39" s="109" t="s">
        <v>52</v>
      </c>
      <c r="H39" s="110" t="s">
        <v>53</v>
      </c>
      <c r="I39" s="108"/>
      <c r="J39" s="111">
        <f>SUM(J30:J37)</f>
        <v>0</v>
      </c>
      <c r="K39" s="112"/>
      <c r="L39" s="91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</row>
    <row r="40" spans="1:31" s="92" customFormat="1" ht="14.45" customHeight="1">
      <c r="A40" s="227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91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</row>
    <row r="44" spans="1:31" s="92" customFormat="1" ht="6.95" customHeight="1">
      <c r="A44" s="227"/>
      <c r="B44" s="115"/>
      <c r="C44" s="116"/>
      <c r="D44" s="116"/>
      <c r="E44" s="116"/>
      <c r="F44" s="116"/>
      <c r="G44" s="116"/>
      <c r="H44" s="116"/>
      <c r="I44" s="116"/>
      <c r="J44" s="116"/>
      <c r="K44" s="116"/>
      <c r="L44" s="91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</row>
    <row r="45" spans="1:31" s="92" customFormat="1" ht="24.95" customHeight="1">
      <c r="A45" s="227"/>
      <c r="B45" s="90"/>
      <c r="C45" s="86" t="s">
        <v>130</v>
      </c>
      <c r="D45" s="227"/>
      <c r="E45" s="227"/>
      <c r="F45" s="227"/>
      <c r="G45" s="227"/>
      <c r="H45" s="227"/>
      <c r="I45" s="227"/>
      <c r="J45" s="227"/>
      <c r="K45" s="227"/>
      <c r="L45" s="91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</row>
    <row r="46" spans="1:31" s="92" customFormat="1" ht="6.95" customHeight="1">
      <c r="A46" s="227"/>
      <c r="B46" s="90"/>
      <c r="C46" s="227"/>
      <c r="D46" s="227"/>
      <c r="E46" s="227"/>
      <c r="F46" s="227"/>
      <c r="G46" s="227"/>
      <c r="H46" s="227"/>
      <c r="I46" s="227"/>
      <c r="J46" s="227"/>
      <c r="K46" s="227"/>
      <c r="L46" s="91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</row>
    <row r="47" spans="1:31" s="92" customFormat="1" ht="12" customHeight="1">
      <c r="A47" s="227"/>
      <c r="B47" s="90"/>
      <c r="C47" s="228" t="s">
        <v>17</v>
      </c>
      <c r="D47" s="227"/>
      <c r="E47" s="227"/>
      <c r="F47" s="227"/>
      <c r="G47" s="227"/>
      <c r="H47" s="227"/>
      <c r="I47" s="227"/>
      <c r="J47" s="227"/>
      <c r="K47" s="227"/>
      <c r="L47" s="91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</row>
    <row r="48" spans="1:31" s="92" customFormat="1" ht="16.5" customHeight="1">
      <c r="A48" s="227"/>
      <c r="B48" s="90"/>
      <c r="C48" s="227"/>
      <c r="D48" s="227"/>
      <c r="E48" s="373" t="str">
        <f>E7</f>
        <v>Domov ve Věži - Komunitní bydlení II</v>
      </c>
      <c r="F48" s="374"/>
      <c r="G48" s="374"/>
      <c r="H48" s="374"/>
      <c r="I48" s="227"/>
      <c r="J48" s="227"/>
      <c r="K48" s="227"/>
      <c r="L48" s="91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</row>
    <row r="49" spans="1:31" s="92" customFormat="1" ht="12" customHeight="1">
      <c r="A49" s="227"/>
      <c r="B49" s="90"/>
      <c r="C49" s="228" t="s">
        <v>128</v>
      </c>
      <c r="D49" s="227"/>
      <c r="E49" s="227"/>
      <c r="F49" s="227"/>
      <c r="G49" s="227"/>
      <c r="H49" s="227"/>
      <c r="I49" s="227"/>
      <c r="J49" s="227"/>
      <c r="K49" s="227"/>
      <c r="L49" s="91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</row>
    <row r="50" spans="1:31" s="92" customFormat="1" ht="16.5" customHeight="1">
      <c r="A50" s="227"/>
      <c r="B50" s="90"/>
      <c r="C50" s="227"/>
      <c r="D50" s="227"/>
      <c r="E50" s="371" t="str">
        <f>E9</f>
        <v>SO 04 - Zpevněné plochy pojížděné</v>
      </c>
      <c r="F50" s="372"/>
      <c r="G50" s="372"/>
      <c r="H50" s="372"/>
      <c r="I50" s="227"/>
      <c r="J50" s="227"/>
      <c r="K50" s="227"/>
      <c r="L50" s="91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</row>
    <row r="51" spans="1:31" s="92" customFormat="1" ht="6.95" customHeight="1">
      <c r="A51" s="227"/>
      <c r="B51" s="90"/>
      <c r="C51" s="227"/>
      <c r="D51" s="227"/>
      <c r="E51" s="227"/>
      <c r="F51" s="227"/>
      <c r="G51" s="227"/>
      <c r="H51" s="227"/>
      <c r="I51" s="227"/>
      <c r="J51" s="227"/>
      <c r="K51" s="227"/>
      <c r="L51" s="91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</row>
    <row r="52" spans="1:31" s="92" customFormat="1" ht="12" customHeight="1">
      <c r="A52" s="227"/>
      <c r="B52" s="90"/>
      <c r="C52" s="228" t="s">
        <v>21</v>
      </c>
      <c r="D52" s="227"/>
      <c r="E52" s="227"/>
      <c r="F52" s="93" t="str">
        <f>F12</f>
        <v>Obec Věž</v>
      </c>
      <c r="G52" s="227"/>
      <c r="H52" s="227"/>
      <c r="I52" s="228" t="s">
        <v>23</v>
      </c>
      <c r="J52" s="94">
        <f>IF(J12="","",J12)</f>
        <v>44315</v>
      </c>
      <c r="K52" s="227"/>
      <c r="L52" s="91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</row>
    <row r="53" spans="1:31" s="92" customFormat="1" ht="6.95" customHeight="1">
      <c r="A53" s="227"/>
      <c r="B53" s="90"/>
      <c r="C53" s="227"/>
      <c r="D53" s="227"/>
      <c r="E53" s="227"/>
      <c r="F53" s="227"/>
      <c r="G53" s="227"/>
      <c r="H53" s="227"/>
      <c r="I53" s="227"/>
      <c r="J53" s="227"/>
      <c r="K53" s="227"/>
      <c r="L53" s="91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</row>
    <row r="54" spans="1:31" s="92" customFormat="1" ht="40.15" customHeight="1">
      <c r="A54" s="227"/>
      <c r="B54" s="90"/>
      <c r="C54" s="228" t="s">
        <v>24</v>
      </c>
      <c r="D54" s="227"/>
      <c r="E54" s="227"/>
      <c r="F54" s="93" t="str">
        <f>E15</f>
        <v xml:space="preserve">Kraj Vysočina, Žižkova 1882/57, 587 33 Jihlava </v>
      </c>
      <c r="G54" s="227"/>
      <c r="H54" s="227"/>
      <c r="I54" s="228" t="s">
        <v>32</v>
      </c>
      <c r="J54" s="231" t="str">
        <f>E21</f>
        <v>INVENTE s.r.o., Žerotínova 483/1, 370 04 Č. Buděj.</v>
      </c>
      <c r="K54" s="227"/>
      <c r="L54" s="91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</row>
    <row r="55" spans="1:31" s="92" customFormat="1" ht="15.2" customHeight="1">
      <c r="A55" s="227"/>
      <c r="B55" s="90"/>
      <c r="C55" s="228" t="s">
        <v>30</v>
      </c>
      <c r="D55" s="227"/>
      <c r="E55" s="227"/>
      <c r="F55" s="93" t="str">
        <f>IF(E18="","",E18)</f>
        <v>Vyplň údaj</v>
      </c>
      <c r="G55" s="227"/>
      <c r="H55" s="227"/>
      <c r="I55" s="228" t="s">
        <v>37</v>
      </c>
      <c r="J55" s="231" t="str">
        <f>E24</f>
        <v xml:space="preserve"> </v>
      </c>
      <c r="K55" s="227"/>
      <c r="L55" s="91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</row>
    <row r="56" spans="1:31" s="92" customFormat="1" ht="10.35" customHeight="1">
      <c r="A56" s="227"/>
      <c r="B56" s="90"/>
      <c r="C56" s="227"/>
      <c r="D56" s="227"/>
      <c r="E56" s="227"/>
      <c r="F56" s="227"/>
      <c r="G56" s="227"/>
      <c r="H56" s="227"/>
      <c r="I56" s="227"/>
      <c r="J56" s="227"/>
      <c r="K56" s="227"/>
      <c r="L56" s="91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</row>
    <row r="57" spans="1:31" s="92" customFormat="1" ht="29.25" customHeight="1">
      <c r="A57" s="227"/>
      <c r="B57" s="90"/>
      <c r="C57" s="118" t="s">
        <v>131</v>
      </c>
      <c r="D57" s="106"/>
      <c r="E57" s="106"/>
      <c r="F57" s="106"/>
      <c r="G57" s="106"/>
      <c r="H57" s="106"/>
      <c r="I57" s="106"/>
      <c r="J57" s="119" t="s">
        <v>132</v>
      </c>
      <c r="K57" s="106"/>
      <c r="L57" s="91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</row>
    <row r="58" spans="1:31" s="92" customFormat="1" ht="10.35" customHeight="1">
      <c r="A58" s="227"/>
      <c r="B58" s="90"/>
      <c r="C58" s="227"/>
      <c r="D58" s="227"/>
      <c r="E58" s="227"/>
      <c r="F58" s="227"/>
      <c r="G58" s="227"/>
      <c r="H58" s="227"/>
      <c r="I58" s="227"/>
      <c r="J58" s="227"/>
      <c r="K58" s="227"/>
      <c r="L58" s="91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</row>
    <row r="59" spans="1:47" s="92" customFormat="1" ht="22.9" customHeight="1">
      <c r="A59" s="227"/>
      <c r="B59" s="90"/>
      <c r="C59" s="120" t="s">
        <v>73</v>
      </c>
      <c r="D59" s="227"/>
      <c r="E59" s="227"/>
      <c r="F59" s="227"/>
      <c r="G59" s="227"/>
      <c r="H59" s="227"/>
      <c r="I59" s="227"/>
      <c r="J59" s="101">
        <f>J83</f>
        <v>0</v>
      </c>
      <c r="K59" s="227"/>
      <c r="L59" s="91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U59" s="82" t="s">
        <v>133</v>
      </c>
    </row>
    <row r="60" spans="2:12" s="121" customFormat="1" ht="24.95" customHeight="1">
      <c r="B60" s="122"/>
      <c r="D60" s="123" t="s">
        <v>134</v>
      </c>
      <c r="E60" s="124"/>
      <c r="F60" s="124"/>
      <c r="G60" s="124"/>
      <c r="H60" s="124"/>
      <c r="I60" s="124"/>
      <c r="J60" s="125">
        <f>J84</f>
        <v>0</v>
      </c>
      <c r="L60" s="122"/>
    </row>
    <row r="61" spans="2:12" s="126" customFormat="1" ht="19.9" customHeight="1">
      <c r="B61" s="127"/>
      <c r="D61" s="128" t="s">
        <v>135</v>
      </c>
      <c r="E61" s="129"/>
      <c r="F61" s="129"/>
      <c r="G61" s="129"/>
      <c r="H61" s="129"/>
      <c r="I61" s="129"/>
      <c r="J61" s="130">
        <f>J85</f>
        <v>0</v>
      </c>
      <c r="L61" s="127"/>
    </row>
    <row r="62" spans="2:12" s="126" customFormat="1" ht="19.9" customHeight="1">
      <c r="B62" s="127"/>
      <c r="D62" s="128" t="s">
        <v>3219</v>
      </c>
      <c r="E62" s="129"/>
      <c r="F62" s="129"/>
      <c r="G62" s="129"/>
      <c r="H62" s="129"/>
      <c r="I62" s="129"/>
      <c r="J62" s="130">
        <f>J98</f>
        <v>0</v>
      </c>
      <c r="L62" s="127"/>
    </row>
    <row r="63" spans="2:12" s="126" customFormat="1" ht="19.9" customHeight="1">
      <c r="B63" s="127"/>
      <c r="D63" s="128" t="s">
        <v>141</v>
      </c>
      <c r="E63" s="129"/>
      <c r="F63" s="129"/>
      <c r="G63" s="129"/>
      <c r="H63" s="129"/>
      <c r="I63" s="129"/>
      <c r="J63" s="130">
        <f>J102</f>
        <v>0</v>
      </c>
      <c r="L63" s="127"/>
    </row>
    <row r="64" spans="1:31" s="92" customFormat="1" ht="21.75" customHeight="1">
      <c r="A64" s="227"/>
      <c r="B64" s="90"/>
      <c r="C64" s="227"/>
      <c r="D64" s="227"/>
      <c r="E64" s="227"/>
      <c r="F64" s="227"/>
      <c r="G64" s="227"/>
      <c r="H64" s="227"/>
      <c r="I64" s="227"/>
      <c r="J64" s="227"/>
      <c r="K64" s="227"/>
      <c r="L64" s="91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</row>
    <row r="65" spans="1:31" s="92" customFormat="1" ht="6.95" customHeight="1">
      <c r="A65" s="227"/>
      <c r="B65" s="113"/>
      <c r="C65" s="114"/>
      <c r="D65" s="114"/>
      <c r="E65" s="114"/>
      <c r="F65" s="114"/>
      <c r="G65" s="114"/>
      <c r="H65" s="114"/>
      <c r="I65" s="114"/>
      <c r="J65" s="114"/>
      <c r="K65" s="114"/>
      <c r="L65" s="91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</row>
    <row r="69" spans="1:31" s="92" customFormat="1" ht="6.95" customHeight="1">
      <c r="A69" s="227"/>
      <c r="B69" s="115"/>
      <c r="C69" s="116"/>
      <c r="D69" s="116"/>
      <c r="E69" s="116"/>
      <c r="F69" s="116"/>
      <c r="G69" s="116"/>
      <c r="H69" s="116"/>
      <c r="I69" s="116"/>
      <c r="J69" s="116"/>
      <c r="K69" s="116"/>
      <c r="L69" s="91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</row>
    <row r="70" spans="1:31" s="92" customFormat="1" ht="24.95" customHeight="1">
      <c r="A70" s="227"/>
      <c r="B70" s="90"/>
      <c r="C70" s="86" t="s">
        <v>156</v>
      </c>
      <c r="D70" s="227"/>
      <c r="E70" s="227"/>
      <c r="F70" s="227"/>
      <c r="G70" s="227"/>
      <c r="H70" s="227"/>
      <c r="I70" s="227"/>
      <c r="J70" s="227"/>
      <c r="K70" s="227"/>
      <c r="L70" s="91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</row>
    <row r="71" spans="1:31" s="92" customFormat="1" ht="6.95" customHeight="1">
      <c r="A71" s="227"/>
      <c r="B71" s="90"/>
      <c r="C71" s="227"/>
      <c r="D71" s="227"/>
      <c r="E71" s="227"/>
      <c r="F71" s="227"/>
      <c r="G71" s="227"/>
      <c r="H71" s="227"/>
      <c r="I71" s="227"/>
      <c r="J71" s="227"/>
      <c r="K71" s="227"/>
      <c r="L71" s="91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</row>
    <row r="72" spans="1:31" s="92" customFormat="1" ht="12" customHeight="1">
      <c r="A72" s="227"/>
      <c r="B72" s="90"/>
      <c r="C72" s="228" t="s">
        <v>17</v>
      </c>
      <c r="D72" s="227"/>
      <c r="E72" s="227"/>
      <c r="F72" s="227"/>
      <c r="G72" s="227"/>
      <c r="H72" s="227"/>
      <c r="I72" s="227"/>
      <c r="J72" s="227"/>
      <c r="K72" s="227"/>
      <c r="L72" s="91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</row>
    <row r="73" spans="1:31" s="92" customFormat="1" ht="16.5" customHeight="1">
      <c r="A73" s="227"/>
      <c r="B73" s="90"/>
      <c r="C73" s="227"/>
      <c r="D73" s="227"/>
      <c r="E73" s="373" t="str">
        <f>E7</f>
        <v>Domov ve Věži - Komunitní bydlení II</v>
      </c>
      <c r="F73" s="374"/>
      <c r="G73" s="374"/>
      <c r="H73" s="374"/>
      <c r="I73" s="227"/>
      <c r="J73" s="227"/>
      <c r="K73" s="227"/>
      <c r="L73" s="91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</row>
    <row r="74" spans="1:31" s="92" customFormat="1" ht="12" customHeight="1">
      <c r="A74" s="227"/>
      <c r="B74" s="90"/>
      <c r="C74" s="228" t="s">
        <v>128</v>
      </c>
      <c r="D74" s="227"/>
      <c r="E74" s="227"/>
      <c r="F74" s="227"/>
      <c r="G74" s="227"/>
      <c r="H74" s="227"/>
      <c r="I74" s="227"/>
      <c r="J74" s="227"/>
      <c r="K74" s="227"/>
      <c r="L74" s="91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</row>
    <row r="75" spans="1:31" s="92" customFormat="1" ht="16.5" customHeight="1">
      <c r="A75" s="227"/>
      <c r="B75" s="90"/>
      <c r="C75" s="227"/>
      <c r="D75" s="227"/>
      <c r="E75" s="371" t="str">
        <f>E9</f>
        <v>SO 04 - Zpevněné plochy pojížděné</v>
      </c>
      <c r="F75" s="372"/>
      <c r="G75" s="372"/>
      <c r="H75" s="372"/>
      <c r="I75" s="227"/>
      <c r="J75" s="227"/>
      <c r="K75" s="227"/>
      <c r="L75" s="91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</row>
    <row r="76" spans="1:31" s="92" customFormat="1" ht="6.95" customHeight="1">
      <c r="A76" s="227"/>
      <c r="B76" s="90"/>
      <c r="C76" s="227"/>
      <c r="D76" s="227"/>
      <c r="E76" s="227"/>
      <c r="F76" s="227"/>
      <c r="G76" s="227"/>
      <c r="H76" s="227"/>
      <c r="I76" s="227"/>
      <c r="J76" s="227"/>
      <c r="K76" s="227"/>
      <c r="L76" s="91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</row>
    <row r="77" spans="1:31" s="92" customFormat="1" ht="12" customHeight="1">
      <c r="A77" s="227"/>
      <c r="B77" s="90"/>
      <c r="C77" s="228" t="s">
        <v>21</v>
      </c>
      <c r="D77" s="227"/>
      <c r="E77" s="227"/>
      <c r="F77" s="93" t="str">
        <f>F12</f>
        <v>Obec Věž</v>
      </c>
      <c r="G77" s="227"/>
      <c r="H77" s="227"/>
      <c r="I77" s="228" t="s">
        <v>23</v>
      </c>
      <c r="J77" s="94">
        <f>IF(J12="","",J12)</f>
        <v>44315</v>
      </c>
      <c r="K77" s="227"/>
      <c r="L77" s="91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</row>
    <row r="78" spans="1:31" s="92" customFormat="1" ht="6.95" customHeight="1">
      <c r="A78" s="227"/>
      <c r="B78" s="90"/>
      <c r="C78" s="227"/>
      <c r="D78" s="227"/>
      <c r="E78" s="227"/>
      <c r="F78" s="227"/>
      <c r="G78" s="227"/>
      <c r="H78" s="227"/>
      <c r="I78" s="227"/>
      <c r="J78" s="227"/>
      <c r="K78" s="227"/>
      <c r="L78" s="91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</row>
    <row r="79" spans="1:31" s="92" customFormat="1" ht="40.15" customHeight="1">
      <c r="A79" s="227"/>
      <c r="B79" s="90"/>
      <c r="C79" s="228" t="s">
        <v>24</v>
      </c>
      <c r="D79" s="227"/>
      <c r="E79" s="227"/>
      <c r="F79" s="93" t="str">
        <f>E15</f>
        <v xml:space="preserve">Kraj Vysočina, Žižkova 1882/57, 587 33 Jihlava </v>
      </c>
      <c r="G79" s="227"/>
      <c r="H79" s="227"/>
      <c r="I79" s="228" t="s">
        <v>32</v>
      </c>
      <c r="J79" s="231" t="str">
        <f>E21</f>
        <v>INVENTE s.r.o., Žerotínova 483/1, 370 04 Č. Buděj.</v>
      </c>
      <c r="K79" s="227"/>
      <c r="L79" s="91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</row>
    <row r="80" spans="1:31" s="92" customFormat="1" ht="15.2" customHeight="1">
      <c r="A80" s="227"/>
      <c r="B80" s="90"/>
      <c r="C80" s="228" t="s">
        <v>30</v>
      </c>
      <c r="D80" s="227"/>
      <c r="E80" s="227"/>
      <c r="F80" s="93" t="str">
        <f>IF(E18="","",E18)</f>
        <v>Vyplň údaj</v>
      </c>
      <c r="G80" s="227"/>
      <c r="H80" s="227"/>
      <c r="I80" s="228" t="s">
        <v>37</v>
      </c>
      <c r="J80" s="231" t="str">
        <f>E24</f>
        <v xml:space="preserve"> </v>
      </c>
      <c r="K80" s="227"/>
      <c r="L80" s="91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</row>
    <row r="81" spans="1:31" s="92" customFormat="1" ht="10.35" customHeight="1">
      <c r="A81" s="227"/>
      <c r="B81" s="90"/>
      <c r="C81" s="227"/>
      <c r="D81" s="227"/>
      <c r="E81" s="227"/>
      <c r="F81" s="227"/>
      <c r="G81" s="227"/>
      <c r="H81" s="227"/>
      <c r="I81" s="227"/>
      <c r="J81" s="227"/>
      <c r="K81" s="227"/>
      <c r="L81" s="91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</row>
    <row r="82" spans="1:31" s="140" customFormat="1" ht="29.25" customHeight="1">
      <c r="A82" s="131"/>
      <c r="B82" s="132"/>
      <c r="C82" s="133" t="s">
        <v>157</v>
      </c>
      <c r="D82" s="134" t="s">
        <v>60</v>
      </c>
      <c r="E82" s="134" t="s">
        <v>56</v>
      </c>
      <c r="F82" s="134" t="s">
        <v>57</v>
      </c>
      <c r="G82" s="134" t="s">
        <v>158</v>
      </c>
      <c r="H82" s="134" t="s">
        <v>159</v>
      </c>
      <c r="I82" s="134" t="s">
        <v>160</v>
      </c>
      <c r="J82" s="134" t="s">
        <v>132</v>
      </c>
      <c r="K82" s="135" t="s">
        <v>161</v>
      </c>
      <c r="L82" s="136"/>
      <c r="M82" s="137" t="s">
        <v>3</v>
      </c>
      <c r="N82" s="138" t="s">
        <v>45</v>
      </c>
      <c r="O82" s="138" t="s">
        <v>162</v>
      </c>
      <c r="P82" s="138" t="s">
        <v>163</v>
      </c>
      <c r="Q82" s="138" t="s">
        <v>164</v>
      </c>
      <c r="R82" s="138" t="s">
        <v>165</v>
      </c>
      <c r="S82" s="138" t="s">
        <v>166</v>
      </c>
      <c r="T82" s="139" t="s">
        <v>167</v>
      </c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</row>
    <row r="83" spans="1:63" s="92" customFormat="1" ht="22.9" customHeight="1">
      <c r="A83" s="227"/>
      <c r="B83" s="90"/>
      <c r="C83" s="141" t="s">
        <v>168</v>
      </c>
      <c r="D83" s="227"/>
      <c r="E83" s="227"/>
      <c r="F83" s="227"/>
      <c r="G83" s="227"/>
      <c r="H83" s="227"/>
      <c r="I83" s="227"/>
      <c r="J83" s="142">
        <f>BK83</f>
        <v>0</v>
      </c>
      <c r="K83" s="227"/>
      <c r="L83" s="90"/>
      <c r="M83" s="143"/>
      <c r="N83" s="144"/>
      <c r="O83" s="99"/>
      <c r="P83" s="145">
        <f>P84</f>
        <v>0</v>
      </c>
      <c r="Q83" s="99"/>
      <c r="R83" s="145">
        <f>R84</f>
        <v>22.23894</v>
      </c>
      <c r="S83" s="99"/>
      <c r="T83" s="146">
        <f>T84</f>
        <v>0</v>
      </c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T83" s="82" t="s">
        <v>74</v>
      </c>
      <c r="AU83" s="82" t="s">
        <v>133</v>
      </c>
      <c r="BK83" s="147">
        <f>BK84</f>
        <v>0</v>
      </c>
    </row>
    <row r="84" spans="2:63" s="148" customFormat="1" ht="25.9" customHeight="1">
      <c r="B84" s="149"/>
      <c r="D84" s="150" t="s">
        <v>74</v>
      </c>
      <c r="E84" s="151" t="s">
        <v>169</v>
      </c>
      <c r="F84" s="151" t="s">
        <v>170</v>
      </c>
      <c r="J84" s="152">
        <f>BK84</f>
        <v>0</v>
      </c>
      <c r="L84" s="149"/>
      <c r="M84" s="153"/>
      <c r="N84" s="154"/>
      <c r="O84" s="154"/>
      <c r="P84" s="155">
        <f>P85+P98+P102</f>
        <v>0</v>
      </c>
      <c r="Q84" s="154"/>
      <c r="R84" s="155">
        <f>R85+R98+R102</f>
        <v>22.23894</v>
      </c>
      <c r="S84" s="154"/>
      <c r="T84" s="156">
        <f>T85+T98+T102</f>
        <v>0</v>
      </c>
      <c r="AR84" s="150" t="s">
        <v>83</v>
      </c>
      <c r="AT84" s="157" t="s">
        <v>74</v>
      </c>
      <c r="AU84" s="157" t="s">
        <v>75</v>
      </c>
      <c r="AY84" s="150" t="s">
        <v>171</v>
      </c>
      <c r="BK84" s="158">
        <f>BK85+BK98+BK102</f>
        <v>0</v>
      </c>
    </row>
    <row r="85" spans="2:63" s="148" customFormat="1" ht="22.9" customHeight="1">
      <c r="B85" s="149"/>
      <c r="D85" s="150" t="s">
        <v>74</v>
      </c>
      <c r="E85" s="159" t="s">
        <v>83</v>
      </c>
      <c r="F85" s="159" t="s">
        <v>172</v>
      </c>
      <c r="J85" s="160">
        <f>BK85</f>
        <v>0</v>
      </c>
      <c r="L85" s="149"/>
      <c r="M85" s="153"/>
      <c r="N85" s="154"/>
      <c r="O85" s="154"/>
      <c r="P85" s="155">
        <f>SUM(P86:P97)</f>
        <v>0</v>
      </c>
      <c r="Q85" s="154"/>
      <c r="R85" s="155">
        <f>SUM(R86:R97)</f>
        <v>0</v>
      </c>
      <c r="S85" s="154"/>
      <c r="T85" s="156">
        <f>SUM(T86:T97)</f>
        <v>0</v>
      </c>
      <c r="AR85" s="150" t="s">
        <v>83</v>
      </c>
      <c r="AT85" s="157" t="s">
        <v>74</v>
      </c>
      <c r="AU85" s="157" t="s">
        <v>83</v>
      </c>
      <c r="AY85" s="150" t="s">
        <v>171</v>
      </c>
      <c r="BK85" s="158">
        <f>SUM(BK86:BK97)</f>
        <v>0</v>
      </c>
    </row>
    <row r="86" spans="1:65" s="92" customFormat="1" ht="16.5" customHeight="1">
      <c r="A86" s="227"/>
      <c r="B86" s="90"/>
      <c r="C86" s="161" t="s">
        <v>83</v>
      </c>
      <c r="D86" s="161" t="s">
        <v>173</v>
      </c>
      <c r="E86" s="162" t="s">
        <v>3220</v>
      </c>
      <c r="F86" s="163" t="s">
        <v>3221</v>
      </c>
      <c r="G86" s="164" t="s">
        <v>187</v>
      </c>
      <c r="H86" s="165">
        <v>26.1</v>
      </c>
      <c r="I86" s="75"/>
      <c r="J86" s="166">
        <f>ROUND(I86*H86,2)</f>
        <v>0</v>
      </c>
      <c r="K86" s="163" t="s">
        <v>177</v>
      </c>
      <c r="L86" s="90"/>
      <c r="M86" s="167" t="s">
        <v>3</v>
      </c>
      <c r="N86" s="168" t="s">
        <v>47</v>
      </c>
      <c r="O86" s="169"/>
      <c r="P86" s="170">
        <f>O86*H86</f>
        <v>0</v>
      </c>
      <c r="Q86" s="170">
        <v>0</v>
      </c>
      <c r="R86" s="170">
        <f>Q86*H86</f>
        <v>0</v>
      </c>
      <c r="S86" s="170">
        <v>0</v>
      </c>
      <c r="T86" s="171">
        <f>S86*H86</f>
        <v>0</v>
      </c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R86" s="172" t="s">
        <v>178</v>
      </c>
      <c r="AT86" s="172" t="s">
        <v>173</v>
      </c>
      <c r="AU86" s="172" t="s">
        <v>179</v>
      </c>
      <c r="AY86" s="82" t="s">
        <v>171</v>
      </c>
      <c r="BE86" s="173">
        <f>IF(N86="základní",J86,0)</f>
        <v>0</v>
      </c>
      <c r="BF86" s="173">
        <f>IF(N86="snížená",J86,0)</f>
        <v>0</v>
      </c>
      <c r="BG86" s="173">
        <f>IF(N86="zákl. přenesená",J86,0)</f>
        <v>0</v>
      </c>
      <c r="BH86" s="173">
        <f>IF(N86="sníž. přenesená",J86,0)</f>
        <v>0</v>
      </c>
      <c r="BI86" s="173">
        <f>IF(N86="nulová",J86,0)</f>
        <v>0</v>
      </c>
      <c r="BJ86" s="82" t="s">
        <v>179</v>
      </c>
      <c r="BK86" s="173">
        <f>ROUND(I86*H86,2)</f>
        <v>0</v>
      </c>
      <c r="BL86" s="82" t="s">
        <v>178</v>
      </c>
      <c r="BM86" s="172" t="s">
        <v>3222</v>
      </c>
    </row>
    <row r="87" spans="2:51" s="182" customFormat="1" ht="12">
      <c r="B87" s="183"/>
      <c r="D87" s="176" t="s">
        <v>181</v>
      </c>
      <c r="E87" s="184" t="s">
        <v>3</v>
      </c>
      <c r="F87" s="185" t="s">
        <v>3223</v>
      </c>
      <c r="H87" s="186">
        <v>26.1</v>
      </c>
      <c r="L87" s="183"/>
      <c r="M87" s="187"/>
      <c r="N87" s="188"/>
      <c r="O87" s="188"/>
      <c r="P87" s="188"/>
      <c r="Q87" s="188"/>
      <c r="R87" s="188"/>
      <c r="S87" s="188"/>
      <c r="T87" s="189"/>
      <c r="AT87" s="184" t="s">
        <v>181</v>
      </c>
      <c r="AU87" s="184" t="s">
        <v>179</v>
      </c>
      <c r="AV87" s="182" t="s">
        <v>179</v>
      </c>
      <c r="AW87" s="182" t="s">
        <v>36</v>
      </c>
      <c r="AX87" s="182" t="s">
        <v>83</v>
      </c>
      <c r="AY87" s="184" t="s">
        <v>171</v>
      </c>
    </row>
    <row r="88" spans="1:65" s="92" customFormat="1" ht="36">
      <c r="A88" s="227"/>
      <c r="B88" s="90"/>
      <c r="C88" s="161" t="s">
        <v>179</v>
      </c>
      <c r="D88" s="161" t="s">
        <v>173</v>
      </c>
      <c r="E88" s="162" t="s">
        <v>202</v>
      </c>
      <c r="F88" s="163" t="s">
        <v>203</v>
      </c>
      <c r="G88" s="164" t="s">
        <v>187</v>
      </c>
      <c r="H88" s="165">
        <v>26.1</v>
      </c>
      <c r="I88" s="75"/>
      <c r="J88" s="166">
        <f>ROUND(I88*H88,2)</f>
        <v>0</v>
      </c>
      <c r="K88" s="163" t="s">
        <v>177</v>
      </c>
      <c r="L88" s="90"/>
      <c r="M88" s="167" t="s">
        <v>3</v>
      </c>
      <c r="N88" s="168" t="s">
        <v>47</v>
      </c>
      <c r="O88" s="169"/>
      <c r="P88" s="170">
        <f>O88*H88</f>
        <v>0</v>
      </c>
      <c r="Q88" s="170">
        <v>0</v>
      </c>
      <c r="R88" s="170">
        <f>Q88*H88</f>
        <v>0</v>
      </c>
      <c r="S88" s="170">
        <v>0</v>
      </c>
      <c r="T88" s="171">
        <f>S88*H88</f>
        <v>0</v>
      </c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R88" s="172" t="s">
        <v>178</v>
      </c>
      <c r="AT88" s="172" t="s">
        <v>173</v>
      </c>
      <c r="AU88" s="172" t="s">
        <v>179</v>
      </c>
      <c r="AY88" s="82" t="s">
        <v>171</v>
      </c>
      <c r="BE88" s="173">
        <f>IF(N88="základní",J88,0)</f>
        <v>0</v>
      </c>
      <c r="BF88" s="173">
        <f>IF(N88="snížená",J88,0)</f>
        <v>0</v>
      </c>
      <c r="BG88" s="173">
        <f>IF(N88="zákl. přenesená",J88,0)</f>
        <v>0</v>
      </c>
      <c r="BH88" s="173">
        <f>IF(N88="sníž. přenesená",J88,0)</f>
        <v>0</v>
      </c>
      <c r="BI88" s="173">
        <f>IF(N88="nulová",J88,0)</f>
        <v>0</v>
      </c>
      <c r="BJ88" s="82" t="s">
        <v>179</v>
      </c>
      <c r="BK88" s="173">
        <f>ROUND(I88*H88,2)</f>
        <v>0</v>
      </c>
      <c r="BL88" s="82" t="s">
        <v>178</v>
      </c>
      <c r="BM88" s="172" t="s">
        <v>3224</v>
      </c>
    </row>
    <row r="89" spans="1:65" s="92" customFormat="1" ht="36">
      <c r="A89" s="227"/>
      <c r="B89" s="90"/>
      <c r="C89" s="161" t="s">
        <v>193</v>
      </c>
      <c r="D89" s="161" t="s">
        <v>173</v>
      </c>
      <c r="E89" s="162" t="s">
        <v>207</v>
      </c>
      <c r="F89" s="163" t="s">
        <v>208</v>
      </c>
      <c r="G89" s="164" t="s">
        <v>187</v>
      </c>
      <c r="H89" s="165">
        <v>26.1</v>
      </c>
      <c r="I89" s="75"/>
      <c r="J89" s="166">
        <f>ROUND(I89*H89,2)</f>
        <v>0</v>
      </c>
      <c r="K89" s="163" t="s">
        <v>177</v>
      </c>
      <c r="L89" s="90"/>
      <c r="M89" s="167" t="s">
        <v>3</v>
      </c>
      <c r="N89" s="168" t="s">
        <v>47</v>
      </c>
      <c r="O89" s="169"/>
      <c r="P89" s="170">
        <f>O89*H89</f>
        <v>0</v>
      </c>
      <c r="Q89" s="170">
        <v>0</v>
      </c>
      <c r="R89" s="170">
        <f>Q89*H89</f>
        <v>0</v>
      </c>
      <c r="S89" s="170">
        <v>0</v>
      </c>
      <c r="T89" s="171">
        <f>S89*H89</f>
        <v>0</v>
      </c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R89" s="172" t="s">
        <v>178</v>
      </c>
      <c r="AT89" s="172" t="s">
        <v>173</v>
      </c>
      <c r="AU89" s="172" t="s">
        <v>179</v>
      </c>
      <c r="AY89" s="82" t="s">
        <v>171</v>
      </c>
      <c r="BE89" s="173">
        <f>IF(N89="základní",J89,0)</f>
        <v>0</v>
      </c>
      <c r="BF89" s="173">
        <f>IF(N89="snížená",J89,0)</f>
        <v>0</v>
      </c>
      <c r="BG89" s="173">
        <f>IF(N89="zákl. přenesená",J89,0)</f>
        <v>0</v>
      </c>
      <c r="BH89" s="173">
        <f>IF(N89="sníž. přenesená",J89,0)</f>
        <v>0</v>
      </c>
      <c r="BI89" s="173">
        <f>IF(N89="nulová",J89,0)</f>
        <v>0</v>
      </c>
      <c r="BJ89" s="82" t="s">
        <v>179</v>
      </c>
      <c r="BK89" s="173">
        <f>ROUND(I89*H89,2)</f>
        <v>0</v>
      </c>
      <c r="BL89" s="82" t="s">
        <v>178</v>
      </c>
      <c r="BM89" s="172" t="s">
        <v>3225</v>
      </c>
    </row>
    <row r="90" spans="1:65" s="92" customFormat="1" ht="36">
      <c r="A90" s="227"/>
      <c r="B90" s="90"/>
      <c r="C90" s="161" t="s">
        <v>178</v>
      </c>
      <c r="D90" s="161" t="s">
        <v>173</v>
      </c>
      <c r="E90" s="162" t="s">
        <v>3226</v>
      </c>
      <c r="F90" s="163" t="s">
        <v>3227</v>
      </c>
      <c r="G90" s="164" t="s">
        <v>187</v>
      </c>
      <c r="H90" s="165">
        <v>130.5</v>
      </c>
      <c r="I90" s="75"/>
      <c r="J90" s="166">
        <f>ROUND(I90*H90,2)</f>
        <v>0</v>
      </c>
      <c r="K90" s="163" t="s">
        <v>177</v>
      </c>
      <c r="L90" s="90"/>
      <c r="M90" s="167" t="s">
        <v>3</v>
      </c>
      <c r="N90" s="168" t="s">
        <v>47</v>
      </c>
      <c r="O90" s="169"/>
      <c r="P90" s="170">
        <f>O90*H90</f>
        <v>0</v>
      </c>
      <c r="Q90" s="170">
        <v>0</v>
      </c>
      <c r="R90" s="170">
        <f>Q90*H90</f>
        <v>0</v>
      </c>
      <c r="S90" s="170">
        <v>0</v>
      </c>
      <c r="T90" s="171">
        <f>S90*H90</f>
        <v>0</v>
      </c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R90" s="172" t="s">
        <v>178</v>
      </c>
      <c r="AT90" s="172" t="s">
        <v>173</v>
      </c>
      <c r="AU90" s="172" t="s">
        <v>179</v>
      </c>
      <c r="AY90" s="82" t="s">
        <v>171</v>
      </c>
      <c r="BE90" s="173">
        <f>IF(N90="základní",J90,0)</f>
        <v>0</v>
      </c>
      <c r="BF90" s="173">
        <f>IF(N90="snížená",J90,0)</f>
        <v>0</v>
      </c>
      <c r="BG90" s="173">
        <f>IF(N90="zákl. přenesená",J90,0)</f>
        <v>0</v>
      </c>
      <c r="BH90" s="173">
        <f>IF(N90="sníž. přenesená",J90,0)</f>
        <v>0</v>
      </c>
      <c r="BI90" s="173">
        <f>IF(N90="nulová",J90,0)</f>
        <v>0</v>
      </c>
      <c r="BJ90" s="82" t="s">
        <v>179</v>
      </c>
      <c r="BK90" s="173">
        <f>ROUND(I90*H90,2)</f>
        <v>0</v>
      </c>
      <c r="BL90" s="82" t="s">
        <v>178</v>
      </c>
      <c r="BM90" s="172" t="s">
        <v>3228</v>
      </c>
    </row>
    <row r="91" spans="2:51" s="182" customFormat="1" ht="12">
      <c r="B91" s="183"/>
      <c r="D91" s="176" t="s">
        <v>181</v>
      </c>
      <c r="F91" s="185" t="s">
        <v>3229</v>
      </c>
      <c r="H91" s="186">
        <v>130.5</v>
      </c>
      <c r="L91" s="183"/>
      <c r="M91" s="187"/>
      <c r="N91" s="188"/>
      <c r="O91" s="188"/>
      <c r="P91" s="188"/>
      <c r="Q91" s="188"/>
      <c r="R91" s="188"/>
      <c r="S91" s="188"/>
      <c r="T91" s="189"/>
      <c r="AT91" s="184" t="s">
        <v>181</v>
      </c>
      <c r="AU91" s="184" t="s">
        <v>179</v>
      </c>
      <c r="AV91" s="182" t="s">
        <v>179</v>
      </c>
      <c r="AW91" s="182" t="s">
        <v>4</v>
      </c>
      <c r="AX91" s="182" t="s">
        <v>83</v>
      </c>
      <c r="AY91" s="184" t="s">
        <v>171</v>
      </c>
    </row>
    <row r="92" spans="1:65" s="92" customFormat="1" ht="24">
      <c r="A92" s="227"/>
      <c r="B92" s="90"/>
      <c r="C92" s="161" t="s">
        <v>206</v>
      </c>
      <c r="D92" s="161" t="s">
        <v>173</v>
      </c>
      <c r="E92" s="162" t="s">
        <v>3230</v>
      </c>
      <c r="F92" s="163" t="s">
        <v>3231</v>
      </c>
      <c r="G92" s="164" t="s">
        <v>187</v>
      </c>
      <c r="H92" s="165">
        <v>26.1</v>
      </c>
      <c r="I92" s="75"/>
      <c r="J92" s="166">
        <f>ROUND(I92*H92,2)</f>
        <v>0</v>
      </c>
      <c r="K92" s="163" t="s">
        <v>177</v>
      </c>
      <c r="L92" s="90"/>
      <c r="M92" s="167" t="s">
        <v>3</v>
      </c>
      <c r="N92" s="168" t="s">
        <v>47</v>
      </c>
      <c r="O92" s="169"/>
      <c r="P92" s="170">
        <f>O92*H92</f>
        <v>0</v>
      </c>
      <c r="Q92" s="170">
        <v>0</v>
      </c>
      <c r="R92" s="170">
        <f>Q92*H92</f>
        <v>0</v>
      </c>
      <c r="S92" s="170">
        <v>0</v>
      </c>
      <c r="T92" s="171">
        <f>S92*H92</f>
        <v>0</v>
      </c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R92" s="172" t="s">
        <v>178</v>
      </c>
      <c r="AT92" s="172" t="s">
        <v>173</v>
      </c>
      <c r="AU92" s="172" t="s">
        <v>179</v>
      </c>
      <c r="AY92" s="82" t="s">
        <v>171</v>
      </c>
      <c r="BE92" s="173">
        <f>IF(N92="základní",J92,0)</f>
        <v>0</v>
      </c>
      <c r="BF92" s="173">
        <f>IF(N92="snížená",J92,0)</f>
        <v>0</v>
      </c>
      <c r="BG92" s="173">
        <f>IF(N92="zákl. přenesená",J92,0)</f>
        <v>0</v>
      </c>
      <c r="BH92" s="173">
        <f>IF(N92="sníž. přenesená",J92,0)</f>
        <v>0</v>
      </c>
      <c r="BI92" s="173">
        <f>IF(N92="nulová",J92,0)</f>
        <v>0</v>
      </c>
      <c r="BJ92" s="82" t="s">
        <v>179</v>
      </c>
      <c r="BK92" s="173">
        <f>ROUND(I92*H92,2)</f>
        <v>0</v>
      </c>
      <c r="BL92" s="82" t="s">
        <v>178</v>
      </c>
      <c r="BM92" s="172" t="s">
        <v>3232</v>
      </c>
    </row>
    <row r="93" spans="2:51" s="182" customFormat="1" ht="12">
      <c r="B93" s="183"/>
      <c r="D93" s="176" t="s">
        <v>181</v>
      </c>
      <c r="E93" s="184" t="s">
        <v>3</v>
      </c>
      <c r="F93" s="185" t="s">
        <v>3233</v>
      </c>
      <c r="H93" s="186">
        <v>26.1</v>
      </c>
      <c r="L93" s="183"/>
      <c r="M93" s="187"/>
      <c r="N93" s="188"/>
      <c r="O93" s="188"/>
      <c r="P93" s="188"/>
      <c r="Q93" s="188"/>
      <c r="R93" s="188"/>
      <c r="S93" s="188"/>
      <c r="T93" s="189"/>
      <c r="AT93" s="184" t="s">
        <v>181</v>
      </c>
      <c r="AU93" s="184" t="s">
        <v>179</v>
      </c>
      <c r="AV93" s="182" t="s">
        <v>179</v>
      </c>
      <c r="AW93" s="182" t="s">
        <v>36</v>
      </c>
      <c r="AX93" s="182" t="s">
        <v>83</v>
      </c>
      <c r="AY93" s="184" t="s">
        <v>171</v>
      </c>
    </row>
    <row r="94" spans="1:65" s="92" customFormat="1" ht="24">
      <c r="A94" s="227"/>
      <c r="B94" s="90"/>
      <c r="C94" s="161" t="s">
        <v>210</v>
      </c>
      <c r="D94" s="161" t="s">
        <v>173</v>
      </c>
      <c r="E94" s="162" t="s">
        <v>3234</v>
      </c>
      <c r="F94" s="163" t="s">
        <v>228</v>
      </c>
      <c r="G94" s="164" t="s">
        <v>187</v>
      </c>
      <c r="H94" s="165">
        <v>26.1</v>
      </c>
      <c r="I94" s="75"/>
      <c r="J94" s="166">
        <f>ROUND(I94*H94,2)</f>
        <v>0</v>
      </c>
      <c r="K94" s="163" t="s">
        <v>177</v>
      </c>
      <c r="L94" s="90"/>
      <c r="M94" s="167" t="s">
        <v>3</v>
      </c>
      <c r="N94" s="168" t="s">
        <v>47</v>
      </c>
      <c r="O94" s="169"/>
      <c r="P94" s="170">
        <f>O94*H94</f>
        <v>0</v>
      </c>
      <c r="Q94" s="170">
        <v>0</v>
      </c>
      <c r="R94" s="170">
        <f>Q94*H94</f>
        <v>0</v>
      </c>
      <c r="S94" s="170">
        <v>0</v>
      </c>
      <c r="T94" s="171">
        <f>S94*H94</f>
        <v>0</v>
      </c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R94" s="172" t="s">
        <v>178</v>
      </c>
      <c r="AT94" s="172" t="s">
        <v>173</v>
      </c>
      <c r="AU94" s="172" t="s">
        <v>179</v>
      </c>
      <c r="AY94" s="82" t="s">
        <v>171</v>
      </c>
      <c r="BE94" s="173">
        <f>IF(N94="základní",J94,0)</f>
        <v>0</v>
      </c>
      <c r="BF94" s="173">
        <f>IF(N94="snížená",J94,0)</f>
        <v>0</v>
      </c>
      <c r="BG94" s="173">
        <f>IF(N94="zákl. přenesená",J94,0)</f>
        <v>0</v>
      </c>
      <c r="BH94" s="173">
        <f>IF(N94="sníž. přenesená",J94,0)</f>
        <v>0</v>
      </c>
      <c r="BI94" s="173">
        <f>IF(N94="nulová",J94,0)</f>
        <v>0</v>
      </c>
      <c r="BJ94" s="82" t="s">
        <v>179</v>
      </c>
      <c r="BK94" s="173">
        <f>ROUND(I94*H94,2)</f>
        <v>0</v>
      </c>
      <c r="BL94" s="82" t="s">
        <v>178</v>
      </c>
      <c r="BM94" s="172" t="s">
        <v>3235</v>
      </c>
    </row>
    <row r="95" spans="1:65" s="92" customFormat="1" ht="24">
      <c r="A95" s="227"/>
      <c r="B95" s="90"/>
      <c r="C95" s="161" t="s">
        <v>215</v>
      </c>
      <c r="D95" s="161" t="s">
        <v>173</v>
      </c>
      <c r="E95" s="162" t="s">
        <v>220</v>
      </c>
      <c r="F95" s="163" t="s">
        <v>221</v>
      </c>
      <c r="G95" s="164" t="s">
        <v>222</v>
      </c>
      <c r="H95" s="165">
        <v>44.37</v>
      </c>
      <c r="I95" s="75"/>
      <c r="J95" s="166">
        <f>ROUND(I95*H95,2)</f>
        <v>0</v>
      </c>
      <c r="K95" s="163" t="s">
        <v>177</v>
      </c>
      <c r="L95" s="90"/>
      <c r="M95" s="167" t="s">
        <v>3</v>
      </c>
      <c r="N95" s="168" t="s">
        <v>47</v>
      </c>
      <c r="O95" s="169"/>
      <c r="P95" s="170">
        <f>O95*H95</f>
        <v>0</v>
      </c>
      <c r="Q95" s="170">
        <v>0</v>
      </c>
      <c r="R95" s="170">
        <f>Q95*H95</f>
        <v>0</v>
      </c>
      <c r="S95" s="170">
        <v>0</v>
      </c>
      <c r="T95" s="171">
        <f>S95*H95</f>
        <v>0</v>
      </c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R95" s="172" t="s">
        <v>178</v>
      </c>
      <c r="AT95" s="172" t="s">
        <v>173</v>
      </c>
      <c r="AU95" s="172" t="s">
        <v>179</v>
      </c>
      <c r="AY95" s="82" t="s">
        <v>171</v>
      </c>
      <c r="BE95" s="173">
        <f>IF(N95="základní",J95,0)</f>
        <v>0</v>
      </c>
      <c r="BF95" s="173">
        <f>IF(N95="snížená",J95,0)</f>
        <v>0</v>
      </c>
      <c r="BG95" s="173">
        <f>IF(N95="zákl. přenesená",J95,0)</f>
        <v>0</v>
      </c>
      <c r="BH95" s="173">
        <f>IF(N95="sníž. přenesená",J95,0)</f>
        <v>0</v>
      </c>
      <c r="BI95" s="173">
        <f>IF(N95="nulová",J95,0)</f>
        <v>0</v>
      </c>
      <c r="BJ95" s="82" t="s">
        <v>179</v>
      </c>
      <c r="BK95" s="173">
        <f>ROUND(I95*H95,2)</f>
        <v>0</v>
      </c>
      <c r="BL95" s="82" t="s">
        <v>178</v>
      </c>
      <c r="BM95" s="172" t="s">
        <v>3236</v>
      </c>
    </row>
    <row r="96" spans="2:51" s="182" customFormat="1" ht="12">
      <c r="B96" s="183"/>
      <c r="D96" s="176" t="s">
        <v>181</v>
      </c>
      <c r="F96" s="185" t="s">
        <v>3237</v>
      </c>
      <c r="H96" s="186">
        <v>44.37</v>
      </c>
      <c r="L96" s="183"/>
      <c r="M96" s="187"/>
      <c r="N96" s="188"/>
      <c r="O96" s="188"/>
      <c r="P96" s="188"/>
      <c r="Q96" s="188"/>
      <c r="R96" s="188"/>
      <c r="S96" s="188"/>
      <c r="T96" s="189"/>
      <c r="AT96" s="184" t="s">
        <v>181</v>
      </c>
      <c r="AU96" s="184" t="s">
        <v>179</v>
      </c>
      <c r="AV96" s="182" t="s">
        <v>179</v>
      </c>
      <c r="AW96" s="182" t="s">
        <v>4</v>
      </c>
      <c r="AX96" s="182" t="s">
        <v>83</v>
      </c>
      <c r="AY96" s="184" t="s">
        <v>171</v>
      </c>
    </row>
    <row r="97" spans="1:65" s="92" customFormat="1" ht="16.5" customHeight="1">
      <c r="A97" s="227"/>
      <c r="B97" s="90"/>
      <c r="C97" s="161" t="s">
        <v>219</v>
      </c>
      <c r="D97" s="161" t="s">
        <v>173</v>
      </c>
      <c r="E97" s="162" t="s">
        <v>3238</v>
      </c>
      <c r="F97" s="163" t="s">
        <v>3239</v>
      </c>
      <c r="G97" s="164" t="s">
        <v>176</v>
      </c>
      <c r="H97" s="165">
        <v>70</v>
      </c>
      <c r="I97" s="75"/>
      <c r="J97" s="166">
        <f>ROUND(I97*H97,2)</f>
        <v>0</v>
      </c>
      <c r="K97" s="163" t="s">
        <v>3</v>
      </c>
      <c r="L97" s="90"/>
      <c r="M97" s="167" t="s">
        <v>3</v>
      </c>
      <c r="N97" s="168" t="s">
        <v>47</v>
      </c>
      <c r="O97" s="169"/>
      <c r="P97" s="170">
        <f>O97*H97</f>
        <v>0</v>
      </c>
      <c r="Q97" s="170">
        <v>0</v>
      </c>
      <c r="R97" s="170">
        <f>Q97*H97</f>
        <v>0</v>
      </c>
      <c r="S97" s="170">
        <v>0</v>
      </c>
      <c r="T97" s="171">
        <f>S97*H97</f>
        <v>0</v>
      </c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R97" s="172" t="s">
        <v>178</v>
      </c>
      <c r="AT97" s="172" t="s">
        <v>173</v>
      </c>
      <c r="AU97" s="172" t="s">
        <v>179</v>
      </c>
      <c r="AY97" s="82" t="s">
        <v>171</v>
      </c>
      <c r="BE97" s="173">
        <f>IF(N97="základní",J97,0)</f>
        <v>0</v>
      </c>
      <c r="BF97" s="173">
        <f>IF(N97="snížená",J97,0)</f>
        <v>0</v>
      </c>
      <c r="BG97" s="173">
        <f>IF(N97="zákl. přenesená",J97,0)</f>
        <v>0</v>
      </c>
      <c r="BH97" s="173">
        <f>IF(N97="sníž. přenesená",J97,0)</f>
        <v>0</v>
      </c>
      <c r="BI97" s="173">
        <f>IF(N97="nulová",J97,0)</f>
        <v>0</v>
      </c>
      <c r="BJ97" s="82" t="s">
        <v>179</v>
      </c>
      <c r="BK97" s="173">
        <f>ROUND(I97*H97,2)</f>
        <v>0</v>
      </c>
      <c r="BL97" s="82" t="s">
        <v>178</v>
      </c>
      <c r="BM97" s="172" t="s">
        <v>3240</v>
      </c>
    </row>
    <row r="98" spans="2:63" s="148" customFormat="1" ht="22.9" customHeight="1">
      <c r="B98" s="149"/>
      <c r="D98" s="150" t="s">
        <v>74</v>
      </c>
      <c r="E98" s="159" t="s">
        <v>206</v>
      </c>
      <c r="F98" s="159" t="s">
        <v>3241</v>
      </c>
      <c r="J98" s="160">
        <f>BK98</f>
        <v>0</v>
      </c>
      <c r="L98" s="149"/>
      <c r="M98" s="153"/>
      <c r="N98" s="154"/>
      <c r="O98" s="154"/>
      <c r="P98" s="155">
        <f>SUM(P99:P101)</f>
        <v>0</v>
      </c>
      <c r="Q98" s="154"/>
      <c r="R98" s="155">
        <f>SUM(R99:R101)</f>
        <v>22.23894</v>
      </c>
      <c r="S98" s="154"/>
      <c r="T98" s="156">
        <f>SUM(T99:T101)</f>
        <v>0</v>
      </c>
      <c r="AR98" s="150" t="s">
        <v>83</v>
      </c>
      <c r="AT98" s="157" t="s">
        <v>74</v>
      </c>
      <c r="AU98" s="157" t="s">
        <v>83</v>
      </c>
      <c r="AY98" s="150" t="s">
        <v>171</v>
      </c>
      <c r="BK98" s="158">
        <f>SUM(BK99:BK101)</f>
        <v>0</v>
      </c>
    </row>
    <row r="99" spans="1:65" s="92" customFormat="1" ht="16.5" customHeight="1">
      <c r="A99" s="227"/>
      <c r="B99" s="90"/>
      <c r="C99" s="161" t="s">
        <v>226</v>
      </c>
      <c r="D99" s="161" t="s">
        <v>173</v>
      </c>
      <c r="E99" s="162" t="s">
        <v>3242</v>
      </c>
      <c r="F99" s="163" t="s">
        <v>3243</v>
      </c>
      <c r="G99" s="164" t="s">
        <v>176</v>
      </c>
      <c r="H99" s="165">
        <v>87</v>
      </c>
      <c r="I99" s="75"/>
      <c r="J99" s="166">
        <f>ROUND(I99*H99,2)</f>
        <v>0</v>
      </c>
      <c r="K99" s="163" t="s">
        <v>177</v>
      </c>
      <c r="L99" s="90"/>
      <c r="M99" s="167" t="s">
        <v>3</v>
      </c>
      <c r="N99" s="168" t="s">
        <v>47</v>
      </c>
      <c r="O99" s="169"/>
      <c r="P99" s="170">
        <f>O99*H99</f>
        <v>0</v>
      </c>
      <c r="Q99" s="170">
        <v>0</v>
      </c>
      <c r="R99" s="170">
        <f>Q99*H99</f>
        <v>0</v>
      </c>
      <c r="S99" s="170">
        <v>0</v>
      </c>
      <c r="T99" s="171">
        <f>S99*H99</f>
        <v>0</v>
      </c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R99" s="172" t="s">
        <v>178</v>
      </c>
      <c r="AT99" s="172" t="s">
        <v>173</v>
      </c>
      <c r="AU99" s="172" t="s">
        <v>179</v>
      </c>
      <c r="AY99" s="82" t="s">
        <v>171</v>
      </c>
      <c r="BE99" s="173">
        <f>IF(N99="základní",J99,0)</f>
        <v>0</v>
      </c>
      <c r="BF99" s="173">
        <f>IF(N99="snížená",J99,0)</f>
        <v>0</v>
      </c>
      <c r="BG99" s="173">
        <f>IF(N99="zákl. přenesená",J99,0)</f>
        <v>0</v>
      </c>
      <c r="BH99" s="173">
        <f>IF(N99="sníž. přenesená",J99,0)</f>
        <v>0</v>
      </c>
      <c r="BI99" s="173">
        <f>IF(N99="nulová",J99,0)</f>
        <v>0</v>
      </c>
      <c r="BJ99" s="82" t="s">
        <v>179</v>
      </c>
      <c r="BK99" s="173">
        <f>ROUND(I99*H99,2)</f>
        <v>0</v>
      </c>
      <c r="BL99" s="82" t="s">
        <v>178</v>
      </c>
      <c r="BM99" s="172" t="s">
        <v>3244</v>
      </c>
    </row>
    <row r="100" spans="1:65" s="92" customFormat="1" ht="44.25" customHeight="1">
      <c r="A100" s="227"/>
      <c r="B100" s="90"/>
      <c r="C100" s="161" t="s">
        <v>230</v>
      </c>
      <c r="D100" s="161" t="s">
        <v>173</v>
      </c>
      <c r="E100" s="162" t="s">
        <v>3245</v>
      </c>
      <c r="F100" s="163" t="s">
        <v>3246</v>
      </c>
      <c r="G100" s="164" t="s">
        <v>176</v>
      </c>
      <c r="H100" s="165">
        <v>87</v>
      </c>
      <c r="I100" s="75"/>
      <c r="J100" s="166">
        <f>ROUND(I100*H100,2)</f>
        <v>0</v>
      </c>
      <c r="K100" s="163" t="s">
        <v>177</v>
      </c>
      <c r="L100" s="90"/>
      <c r="M100" s="167" t="s">
        <v>3</v>
      </c>
      <c r="N100" s="168" t="s">
        <v>47</v>
      </c>
      <c r="O100" s="169"/>
      <c r="P100" s="170">
        <f>O100*H100</f>
        <v>0</v>
      </c>
      <c r="Q100" s="170">
        <v>0.10362</v>
      </c>
      <c r="R100" s="170">
        <f>Q100*H100</f>
        <v>9.014940000000001</v>
      </c>
      <c r="S100" s="170">
        <v>0</v>
      </c>
      <c r="T100" s="171">
        <f>S100*H100</f>
        <v>0</v>
      </c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R100" s="172" t="s">
        <v>178</v>
      </c>
      <c r="AT100" s="172" t="s">
        <v>173</v>
      </c>
      <c r="AU100" s="172" t="s">
        <v>179</v>
      </c>
      <c r="AY100" s="82" t="s">
        <v>171</v>
      </c>
      <c r="BE100" s="173">
        <f>IF(N100="základní",J100,0)</f>
        <v>0</v>
      </c>
      <c r="BF100" s="173">
        <f>IF(N100="snížená",J100,0)</f>
        <v>0</v>
      </c>
      <c r="BG100" s="173">
        <f>IF(N100="zákl. přenesená",J100,0)</f>
        <v>0</v>
      </c>
      <c r="BH100" s="173">
        <f>IF(N100="sníž. přenesená",J100,0)</f>
        <v>0</v>
      </c>
      <c r="BI100" s="173">
        <f>IF(N100="nulová",J100,0)</f>
        <v>0</v>
      </c>
      <c r="BJ100" s="82" t="s">
        <v>179</v>
      </c>
      <c r="BK100" s="173">
        <f>ROUND(I100*H100,2)</f>
        <v>0</v>
      </c>
      <c r="BL100" s="82" t="s">
        <v>178</v>
      </c>
      <c r="BM100" s="172" t="s">
        <v>3247</v>
      </c>
    </row>
    <row r="101" spans="1:65" s="92" customFormat="1" ht="16.5" customHeight="1">
      <c r="A101" s="227"/>
      <c r="B101" s="90"/>
      <c r="C101" s="198" t="s">
        <v>236</v>
      </c>
      <c r="D101" s="198" t="s">
        <v>248</v>
      </c>
      <c r="E101" s="199" t="s">
        <v>3248</v>
      </c>
      <c r="F101" s="200" t="s">
        <v>3249</v>
      </c>
      <c r="G101" s="201" t="s">
        <v>176</v>
      </c>
      <c r="H101" s="202">
        <v>87</v>
      </c>
      <c r="I101" s="78"/>
      <c r="J101" s="203">
        <f>ROUND(I101*H101,2)</f>
        <v>0</v>
      </c>
      <c r="K101" s="200" t="s">
        <v>177</v>
      </c>
      <c r="L101" s="204"/>
      <c r="M101" s="205" t="s">
        <v>3</v>
      </c>
      <c r="N101" s="206" t="s">
        <v>47</v>
      </c>
      <c r="O101" s="169"/>
      <c r="P101" s="170">
        <f>O101*H101</f>
        <v>0</v>
      </c>
      <c r="Q101" s="170">
        <v>0.152</v>
      </c>
      <c r="R101" s="170">
        <f>Q101*H101</f>
        <v>13.224</v>
      </c>
      <c r="S101" s="170">
        <v>0</v>
      </c>
      <c r="T101" s="171">
        <f>S101*H101</f>
        <v>0</v>
      </c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R101" s="172" t="s">
        <v>219</v>
      </c>
      <c r="AT101" s="172" t="s">
        <v>248</v>
      </c>
      <c r="AU101" s="172" t="s">
        <v>179</v>
      </c>
      <c r="AY101" s="82" t="s">
        <v>171</v>
      </c>
      <c r="BE101" s="173">
        <f>IF(N101="základní",J101,0)</f>
        <v>0</v>
      </c>
      <c r="BF101" s="173">
        <f>IF(N101="snížená",J101,0)</f>
        <v>0</v>
      </c>
      <c r="BG101" s="173">
        <f>IF(N101="zákl. přenesená",J101,0)</f>
        <v>0</v>
      </c>
      <c r="BH101" s="173">
        <f>IF(N101="sníž. přenesená",J101,0)</f>
        <v>0</v>
      </c>
      <c r="BI101" s="173">
        <f>IF(N101="nulová",J101,0)</f>
        <v>0</v>
      </c>
      <c r="BJ101" s="82" t="s">
        <v>179</v>
      </c>
      <c r="BK101" s="173">
        <f>ROUND(I101*H101,2)</f>
        <v>0</v>
      </c>
      <c r="BL101" s="82" t="s">
        <v>178</v>
      </c>
      <c r="BM101" s="172" t="s">
        <v>3250</v>
      </c>
    </row>
    <row r="102" spans="2:63" s="148" customFormat="1" ht="22.9" customHeight="1">
      <c r="B102" s="149"/>
      <c r="D102" s="150" t="s">
        <v>74</v>
      </c>
      <c r="E102" s="159" t="s">
        <v>865</v>
      </c>
      <c r="F102" s="159" t="s">
        <v>866</v>
      </c>
      <c r="J102" s="160">
        <f>BK102</f>
        <v>0</v>
      </c>
      <c r="L102" s="149"/>
      <c r="M102" s="153"/>
      <c r="N102" s="154"/>
      <c r="O102" s="154"/>
      <c r="P102" s="155">
        <f>P103</f>
        <v>0</v>
      </c>
      <c r="Q102" s="154"/>
      <c r="R102" s="155">
        <f>R103</f>
        <v>0</v>
      </c>
      <c r="S102" s="154"/>
      <c r="T102" s="156">
        <f>T103</f>
        <v>0</v>
      </c>
      <c r="AR102" s="150" t="s">
        <v>83</v>
      </c>
      <c r="AT102" s="157" t="s">
        <v>74</v>
      </c>
      <c r="AU102" s="157" t="s">
        <v>83</v>
      </c>
      <c r="AY102" s="150" t="s">
        <v>171</v>
      </c>
      <c r="BK102" s="158">
        <f>BK103</f>
        <v>0</v>
      </c>
    </row>
    <row r="103" spans="1:65" s="92" customFormat="1" ht="33" customHeight="1">
      <c r="A103" s="227"/>
      <c r="B103" s="90"/>
      <c r="C103" s="161" t="s">
        <v>242</v>
      </c>
      <c r="D103" s="161" t="s">
        <v>173</v>
      </c>
      <c r="E103" s="162" t="s">
        <v>3251</v>
      </c>
      <c r="F103" s="163" t="s">
        <v>3252</v>
      </c>
      <c r="G103" s="164" t="s">
        <v>222</v>
      </c>
      <c r="H103" s="165">
        <v>22.239</v>
      </c>
      <c r="I103" s="75"/>
      <c r="J103" s="166">
        <f>ROUND(I103*H103,2)</f>
        <v>0</v>
      </c>
      <c r="K103" s="163" t="s">
        <v>177</v>
      </c>
      <c r="L103" s="90"/>
      <c r="M103" s="222" t="s">
        <v>3</v>
      </c>
      <c r="N103" s="223" t="s">
        <v>47</v>
      </c>
      <c r="O103" s="224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R103" s="172" t="s">
        <v>178</v>
      </c>
      <c r="AT103" s="172" t="s">
        <v>173</v>
      </c>
      <c r="AU103" s="172" t="s">
        <v>179</v>
      </c>
      <c r="AY103" s="82" t="s">
        <v>171</v>
      </c>
      <c r="BE103" s="173">
        <f>IF(N103="základní",J103,0)</f>
        <v>0</v>
      </c>
      <c r="BF103" s="173">
        <f>IF(N103="snížená",J103,0)</f>
        <v>0</v>
      </c>
      <c r="BG103" s="173">
        <f>IF(N103="zákl. přenesená",J103,0)</f>
        <v>0</v>
      </c>
      <c r="BH103" s="173">
        <f>IF(N103="sníž. přenesená",J103,0)</f>
        <v>0</v>
      </c>
      <c r="BI103" s="173">
        <f>IF(N103="nulová",J103,0)</f>
        <v>0</v>
      </c>
      <c r="BJ103" s="82" t="s">
        <v>179</v>
      </c>
      <c r="BK103" s="173">
        <f>ROUND(I103*H103,2)</f>
        <v>0</v>
      </c>
      <c r="BL103" s="82" t="s">
        <v>178</v>
      </c>
      <c r="BM103" s="172" t="s">
        <v>3253</v>
      </c>
    </row>
    <row r="104" spans="1:31" s="92" customFormat="1" ht="6.95" customHeight="1">
      <c r="A104" s="227"/>
      <c r="B104" s="113"/>
      <c r="C104" s="114"/>
      <c r="D104" s="114"/>
      <c r="E104" s="114"/>
      <c r="F104" s="114"/>
      <c r="G104" s="114"/>
      <c r="H104" s="114"/>
      <c r="I104" s="114"/>
      <c r="J104" s="114"/>
      <c r="K104" s="114"/>
      <c r="L104" s="90"/>
      <c r="M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</row>
  </sheetData>
  <sheetProtection password="E886" sheet="1" objects="1" scenarios="1"/>
  <autoFilter ref="C82:K10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LAPTOP-7V5AD3BR\klima</dc:creator>
  <cp:keywords/>
  <dc:description/>
  <cp:lastModifiedBy>Berka Zdeněk Ing.</cp:lastModifiedBy>
  <dcterms:created xsi:type="dcterms:W3CDTF">2021-04-28T13:26:44Z</dcterms:created>
  <dcterms:modified xsi:type="dcterms:W3CDTF">2021-04-29T12:11:54Z</dcterms:modified>
  <cp:category/>
  <cp:version/>
  <cp:contentType/>
  <cp:contentStatus/>
</cp:coreProperties>
</file>